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15" windowWidth="19860" windowHeight="6600"/>
  </bookViews>
  <sheets>
    <sheet name="สสภ." sheetId="1" r:id="rId1"/>
  </sheets>
  <calcPr calcId="124519"/>
</workbook>
</file>

<file path=xl/calcChain.xml><?xml version="1.0" encoding="utf-8"?>
<calcChain xmlns="http://schemas.openxmlformats.org/spreadsheetml/2006/main">
  <c r="AB25" i="1"/>
  <c r="AD25" s="1"/>
  <c r="AA25"/>
  <c r="Z25"/>
  <c r="AC25" s="1"/>
  <c r="Y25"/>
  <c r="X25"/>
  <c r="T25"/>
  <c r="S25"/>
  <c r="O25"/>
  <c r="N25"/>
  <c r="J25"/>
  <c r="I25"/>
  <c r="F25"/>
  <c r="E25"/>
  <c r="AB24"/>
  <c r="AD24" s="1"/>
  <c r="AA24"/>
  <c r="AC24" s="1"/>
  <c r="Z24"/>
  <c r="Y24"/>
  <c r="X24"/>
  <c r="T24"/>
  <c r="S24"/>
  <c r="O24"/>
  <c r="N24"/>
  <c r="J24"/>
  <c r="I24"/>
  <c r="F24"/>
  <c r="E24"/>
  <c r="AB23"/>
  <c r="AD23" s="1"/>
  <c r="AA23"/>
  <c r="Z23"/>
  <c r="AC23" s="1"/>
  <c r="Y23"/>
  <c r="X23"/>
  <c r="T23"/>
  <c r="S23"/>
  <c r="O23"/>
  <c r="N23"/>
  <c r="J23"/>
  <c r="I23"/>
  <c r="F23"/>
  <c r="E23"/>
  <c r="AB22"/>
  <c r="AD22" s="1"/>
  <c r="AA22"/>
  <c r="AC22" s="1"/>
  <c r="Z22"/>
  <c r="Y22"/>
  <c r="X22"/>
  <c r="T22"/>
  <c r="S22"/>
  <c r="O22"/>
  <c r="N22"/>
  <c r="J22"/>
  <c r="I22"/>
  <c r="F22"/>
  <c r="E22"/>
  <c r="AB21"/>
  <c r="AD21" s="1"/>
  <c r="AA21"/>
  <c r="Z21"/>
  <c r="AC21" s="1"/>
  <c r="Y21"/>
  <c r="X21"/>
  <c r="T21"/>
  <c r="S21"/>
  <c r="O21"/>
  <c r="N21"/>
  <c r="J21"/>
  <c r="I21"/>
  <c r="F21"/>
  <c r="E21"/>
  <c r="AB20"/>
  <c r="AD20" s="1"/>
  <c r="AA20"/>
  <c r="AC20" s="1"/>
  <c r="Z20"/>
  <c r="Y20"/>
  <c r="X20"/>
  <c r="T20"/>
  <c r="S20"/>
  <c r="O20"/>
  <c r="N20"/>
  <c r="J20"/>
  <c r="I20"/>
  <c r="F20"/>
  <c r="E20"/>
  <c r="AB19"/>
  <c r="AD19" s="1"/>
  <c r="AA19"/>
  <c r="Z19"/>
  <c r="AC19" s="1"/>
  <c r="Y19"/>
  <c r="X19"/>
  <c r="T19"/>
  <c r="S19"/>
  <c r="O19"/>
  <c r="N19"/>
  <c r="J19"/>
  <c r="I19"/>
  <c r="F19"/>
  <c r="E19"/>
  <c r="AB18"/>
  <c r="AD18" s="1"/>
  <c r="AA18"/>
  <c r="AC18" s="1"/>
  <c r="Z18"/>
  <c r="Y18"/>
  <c r="X18"/>
  <c r="T18"/>
  <c r="S18"/>
  <c r="O18"/>
  <c r="N18"/>
  <c r="J18"/>
  <c r="I18"/>
  <c r="F18"/>
  <c r="E18"/>
  <c r="AB17"/>
  <c r="AD17" s="1"/>
  <c r="AA17"/>
  <c r="Z17"/>
  <c r="AC17" s="1"/>
  <c r="Y17"/>
  <c r="X17"/>
  <c r="T17"/>
  <c r="S17"/>
  <c r="O17"/>
  <c r="N17"/>
  <c r="J17"/>
  <c r="I17"/>
  <c r="F17"/>
  <c r="E17"/>
  <c r="AB16"/>
  <c r="AD16" s="1"/>
  <c r="AA16"/>
  <c r="AC16" s="1"/>
  <c r="Z16"/>
  <c r="Y16"/>
  <c r="X16"/>
  <c r="T16"/>
  <c r="S16"/>
  <c r="O16"/>
  <c r="N16"/>
  <c r="J16"/>
  <c r="I16"/>
  <c r="F16"/>
  <c r="E16"/>
  <c r="AB15"/>
  <c r="AD15" s="1"/>
  <c r="AA15"/>
  <c r="Z15"/>
  <c r="AC15" s="1"/>
  <c r="Y15"/>
  <c r="X15"/>
  <c r="T15"/>
  <c r="S15"/>
  <c r="O15"/>
  <c r="N15"/>
  <c r="J15"/>
  <c r="I15"/>
  <c r="F15"/>
  <c r="E15"/>
  <c r="AB14"/>
  <c r="AD14" s="1"/>
  <c r="AA14"/>
  <c r="AC14" s="1"/>
  <c r="Z14"/>
  <c r="Y14"/>
  <c r="X14"/>
  <c r="T14"/>
  <c r="S14"/>
  <c r="O14"/>
  <c r="N14"/>
  <c r="J14"/>
  <c r="I14"/>
  <c r="F14"/>
  <c r="E14"/>
  <c r="AB13"/>
  <c r="AD13" s="1"/>
  <c r="AA13"/>
  <c r="Z13"/>
  <c r="AC13" s="1"/>
  <c r="Y13"/>
  <c r="X13"/>
  <c r="T13"/>
  <c r="S13"/>
  <c r="O13"/>
  <c r="N13"/>
  <c r="J13"/>
  <c r="I13"/>
  <c r="F13"/>
  <c r="E13"/>
  <c r="AB12"/>
  <c r="AD12" s="1"/>
  <c r="AA12"/>
  <c r="AC12" s="1"/>
  <c r="Z12"/>
  <c r="Y12"/>
  <c r="X12"/>
  <c r="T12"/>
  <c r="S12"/>
  <c r="O12"/>
  <c r="N12"/>
  <c r="J12"/>
  <c r="I12"/>
  <c r="F12"/>
  <c r="E12"/>
  <c r="AB11"/>
  <c r="AD11" s="1"/>
  <c r="AA11"/>
  <c r="Z11"/>
  <c r="AC11" s="1"/>
  <c r="Y11"/>
  <c r="X11"/>
  <c r="T11"/>
  <c r="S11"/>
  <c r="S9" s="1"/>
  <c r="O11"/>
  <c r="N11"/>
  <c r="J11"/>
  <c r="I11"/>
  <c r="I9" s="1"/>
  <c r="F11"/>
  <c r="E11"/>
  <c r="E9" s="1"/>
  <c r="AB10"/>
  <c r="AD10" s="1"/>
  <c r="AA10"/>
  <c r="AA9" s="1"/>
  <c r="Z10"/>
  <c r="Y10"/>
  <c r="X10"/>
  <c r="T10"/>
  <c r="S10"/>
  <c r="O10"/>
  <c r="N10"/>
  <c r="J10"/>
  <c r="I10"/>
  <c r="F10"/>
  <c r="E10"/>
  <c r="AB9"/>
  <c r="AD9" s="1"/>
  <c r="Z9"/>
  <c r="X9"/>
  <c r="W9"/>
  <c r="Y9" s="1"/>
  <c r="V9"/>
  <c r="U9"/>
  <c r="R9"/>
  <c r="T9" s="1"/>
  <c r="Q9"/>
  <c r="P9"/>
  <c r="N9"/>
  <c r="M9"/>
  <c r="O9" s="1"/>
  <c r="L9"/>
  <c r="K9"/>
  <c r="H9"/>
  <c r="J9" s="1"/>
  <c r="G9"/>
  <c r="D9"/>
  <c r="F9" s="1"/>
  <c r="C9"/>
  <c r="AC10" l="1"/>
  <c r="AC9" s="1"/>
</calcChain>
</file>

<file path=xl/sharedStrings.xml><?xml version="1.0" encoding="utf-8"?>
<sst xmlns="http://schemas.openxmlformats.org/spreadsheetml/2006/main" count="90" uniqueCount="39">
  <si>
    <t>รายงานผลการเบิกจ่ายงบประมาณ ประจำปีงบประมาณ พ.ศ. 2564</t>
  </si>
  <si>
    <t>สำนักงานสิ่งแวดล้อมภาคที่ 1-16</t>
  </si>
  <si>
    <t>สะสมเดือนกรกฎาคม 2564 จากระบบ GFMIS</t>
  </si>
  <si>
    <t>ที่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</si>
  <si>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</si>
  <si>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</si>
  <si>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</si>
  <si>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</si>
  <si>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</si>
  <si>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</si>
  <si>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</si>
  <si>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</si>
  <si>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</si>
  <si>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</si>
  <si>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</si>
  <si>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</si>
  <si>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</si>
  <si>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</si>
  <si>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</si>
  <si>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</si>
  <si>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</si>
  <si>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สสภ.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</si>
  <si>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</si>
  <si>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</si>
  <si>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</si>
  <si>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</si>
  <si>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</si>
  <si>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</si>
  <si>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</si>
  <si>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</si>
  <si>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</si>
  <si>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</si>
  <si>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</si>
  <si>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</si>
  <si>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</si>
  <si>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</si>
  <si>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</si>
  <si>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</si>
  <si>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>(ข้อมูลจาก GFMIS 2/08/64 เวลา: 8.51 น.)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</si>
</sst>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7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187" fontId="3" fillId="0" borderId="5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87" fontId="3" fillId="0" borderId="8" xfId="0" applyNumberFormat="1" applyFont="1" applyFill="1" applyBorder="1" applyAlignment="1">
      <alignment horizontal="center"/>
    </xf>
    <xf numFmtId="187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188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188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88" fontId="3" fillId="0" borderId="1" xfId="0" applyNumberFormat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3" fillId="4" borderId="1" xfId="0" applyFont="1" applyFill="1" applyBorder="1" applyAlignment="1">
      <alignment horizontal="center"/>
    </xf>
    <xf numFmtId="43" fontId="3" fillId="4" borderId="1" xfId="1" applyFont="1" applyFill="1" applyBorder="1"/>
    <xf numFmtId="188" fontId="3" fillId="4" borderId="1" xfId="1" applyNumberFormat="1" applyFont="1" applyFill="1" applyBorder="1"/>
    <xf numFmtId="2" fontId="3" fillId="4" borderId="1" xfId="0" applyNumberFormat="1" applyFont="1" applyFill="1" applyBorder="1" applyAlignment="1">
      <alignment horizontal="center"/>
    </xf>
    <xf numFmtId="43" fontId="3" fillId="4" borderId="1" xfId="1" applyFont="1" applyFill="1" applyBorder="1" applyAlignment="1">
      <alignment horizontal="center"/>
    </xf>
    <xf numFmtId="188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187" fontId="4" fillId="0" borderId="0" xfId="0" applyNumberFormat="1" applyFont="1"/>
    <xf numFmtId="0" fontId="3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zoomScale="80" zoomScaleNormal="80" workbookViewId="0">
      <pane xSplit="2" topLeftCell="C1" activePane="topRight" state="frozen"/>
      <selection activeCell="B1" sqref="B1"/>
      <selection pane="topRight" activeCell="G15" sqref="G15"/>
    </sheetView>
  </sheetViews>
  <sheetFormatPr defaultRowHeight="14.25"/>
  <cols>
    <col min="1" max="1" width="2.875" customWidth="1"/>
    <col min="2" max="2" width="8.375" bestFit="1" customWidth="1"/>
    <col min="3" max="4" width="13.875" bestFit="1" customWidth="1"/>
    <col min="5" max="5" width="11.25" hidden="1" customWidth="1"/>
    <col min="6" max="6" width="5.625" bestFit="1" customWidth="1"/>
    <col min="7" max="8" width="12.875" bestFit="1" customWidth="1"/>
    <col min="9" max="9" width="11.125" hidden="1" customWidth="1"/>
    <col min="10" max="10" width="5.75" customWidth="1"/>
    <col min="11" max="11" width="13.875" bestFit="1" customWidth="1"/>
    <col min="12" max="12" width="11.375" bestFit="1" customWidth="1"/>
    <col min="13" max="13" width="14" bestFit="1" customWidth="1"/>
    <col min="14" max="14" width="12" hidden="1" customWidth="1"/>
    <col min="15" max="15" width="0.125" customWidth="1"/>
    <col min="16" max="16" width="13.875" bestFit="1" customWidth="1"/>
    <col min="17" max="17" width="11.25" customWidth="1"/>
    <col min="18" max="18" width="14.125" bestFit="1" customWidth="1"/>
    <col min="19" max="19" width="12.125" hidden="1" customWidth="1"/>
    <col min="20" max="20" width="7.25" customWidth="1"/>
    <col min="21" max="21" width="14" bestFit="1" customWidth="1"/>
    <col min="22" max="22" width="12.125" customWidth="1"/>
    <col min="23" max="23" width="13.875" bestFit="1" customWidth="1"/>
    <col min="24" max="24" width="12.125" hidden="1" customWidth="1"/>
    <col min="25" max="25" width="5.625" customWidth="1"/>
    <col min="26" max="28" width="14.25" customWidth="1"/>
    <col min="29" max="29" width="12.125" hidden="1" customWidth="1"/>
    <col min="30" max="30" width="5.75" customWidth="1"/>
    <col min="31" max="31" width="15.125" bestFit="1" customWidth="1"/>
  </cols>
  <sheetData>
    <row r="1" spans="1:31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1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</row>
    <row r="4" spans="1:31" ht="30.75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ht="21.75">
      <c r="A5" s="6" t="s">
        <v>3</v>
      </c>
      <c r="B5" s="7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 t="s">
        <v>6</v>
      </c>
      <c r="L5" s="7"/>
      <c r="M5" s="7"/>
      <c r="N5" s="7"/>
      <c r="O5" s="7"/>
      <c r="P5" s="7" t="s">
        <v>7</v>
      </c>
      <c r="Q5" s="7"/>
      <c r="R5" s="7"/>
      <c r="S5" s="7"/>
      <c r="T5" s="7"/>
      <c r="U5" s="7" t="s">
        <v>7</v>
      </c>
      <c r="V5" s="7"/>
      <c r="W5" s="7"/>
      <c r="X5" s="7"/>
      <c r="Y5" s="7"/>
      <c r="Z5" s="7" t="s">
        <v>8</v>
      </c>
      <c r="AA5" s="7"/>
      <c r="AB5" s="7"/>
      <c r="AC5" s="7"/>
      <c r="AD5" s="7"/>
    </row>
    <row r="6" spans="1:31" ht="21.75">
      <c r="A6" s="6"/>
      <c r="B6" s="7"/>
      <c r="C6" s="7" t="s">
        <v>9</v>
      </c>
      <c r="D6" s="7"/>
      <c r="E6" s="7"/>
      <c r="F6" s="7"/>
      <c r="G6" s="8" t="s">
        <v>10</v>
      </c>
      <c r="H6" s="8"/>
      <c r="I6" s="8"/>
      <c r="J6" s="9"/>
      <c r="K6" s="8" t="s">
        <v>10</v>
      </c>
      <c r="L6" s="8"/>
      <c r="M6" s="8"/>
      <c r="N6" s="8"/>
      <c r="O6" s="9"/>
      <c r="P6" s="10" t="s">
        <v>11</v>
      </c>
      <c r="Q6" s="8"/>
      <c r="R6" s="8"/>
      <c r="S6" s="8"/>
      <c r="T6" s="9"/>
      <c r="U6" s="8" t="s">
        <v>12</v>
      </c>
      <c r="V6" s="8"/>
      <c r="W6" s="8"/>
      <c r="X6" s="8"/>
      <c r="Y6" s="9"/>
      <c r="Z6" s="10" t="s">
        <v>13</v>
      </c>
      <c r="AA6" s="8"/>
      <c r="AB6" s="8"/>
      <c r="AC6" s="8"/>
      <c r="AD6" s="9"/>
    </row>
    <row r="7" spans="1:31" ht="21.75">
      <c r="A7" s="6"/>
      <c r="B7" s="7"/>
      <c r="C7" s="11" t="s">
        <v>14</v>
      </c>
      <c r="D7" s="11" t="s">
        <v>15</v>
      </c>
      <c r="E7" s="11" t="s">
        <v>16</v>
      </c>
      <c r="F7" s="11" t="s">
        <v>17</v>
      </c>
      <c r="G7" s="12" t="s">
        <v>14</v>
      </c>
      <c r="H7" s="12" t="s">
        <v>15</v>
      </c>
      <c r="I7" s="12" t="s">
        <v>16</v>
      </c>
      <c r="J7" s="11" t="s">
        <v>17</v>
      </c>
      <c r="K7" s="13" t="s">
        <v>14</v>
      </c>
      <c r="L7" s="14" t="s">
        <v>18</v>
      </c>
      <c r="M7" s="15" t="s">
        <v>15</v>
      </c>
      <c r="N7" s="15" t="s">
        <v>16</v>
      </c>
      <c r="O7" s="11" t="s">
        <v>17</v>
      </c>
      <c r="P7" s="11" t="s">
        <v>14</v>
      </c>
      <c r="Q7" s="14" t="s">
        <v>18</v>
      </c>
      <c r="R7" s="11" t="s">
        <v>15</v>
      </c>
      <c r="S7" s="15" t="s">
        <v>16</v>
      </c>
      <c r="T7" s="11" t="s">
        <v>17</v>
      </c>
      <c r="U7" s="11" t="s">
        <v>14</v>
      </c>
      <c r="V7" s="14" t="s">
        <v>18</v>
      </c>
      <c r="W7" s="15" t="s">
        <v>15</v>
      </c>
      <c r="X7" s="15" t="s">
        <v>16</v>
      </c>
      <c r="Y7" s="11" t="s">
        <v>17</v>
      </c>
      <c r="Z7" s="11" t="s">
        <v>14</v>
      </c>
      <c r="AA7" s="14" t="s">
        <v>18</v>
      </c>
      <c r="AB7" s="15" t="s">
        <v>15</v>
      </c>
      <c r="AC7" s="15" t="s">
        <v>16</v>
      </c>
      <c r="AD7" s="11" t="s">
        <v>17</v>
      </c>
    </row>
    <row r="8" spans="1:31" ht="21.75">
      <c r="A8" s="6"/>
      <c r="B8" s="7"/>
      <c r="C8" s="16" t="s">
        <v>19</v>
      </c>
      <c r="D8" s="16" t="s">
        <v>19</v>
      </c>
      <c r="E8" s="16" t="s">
        <v>19</v>
      </c>
      <c r="F8" s="16" t="s">
        <v>20</v>
      </c>
      <c r="G8" s="17" t="s">
        <v>19</v>
      </c>
      <c r="H8" s="17" t="s">
        <v>19</v>
      </c>
      <c r="I8" s="17" t="s">
        <v>19</v>
      </c>
      <c r="J8" s="16" t="s">
        <v>20</v>
      </c>
      <c r="K8" s="18" t="s">
        <v>19</v>
      </c>
      <c r="L8" s="19" t="s">
        <v>19</v>
      </c>
      <c r="M8" s="20" t="s">
        <v>19</v>
      </c>
      <c r="N8" s="20" t="s">
        <v>19</v>
      </c>
      <c r="O8" s="16" t="s">
        <v>20</v>
      </c>
      <c r="P8" s="16" t="s">
        <v>19</v>
      </c>
      <c r="Q8" s="19" t="s">
        <v>19</v>
      </c>
      <c r="R8" s="16" t="s">
        <v>19</v>
      </c>
      <c r="S8" s="20" t="s">
        <v>19</v>
      </c>
      <c r="T8" s="16" t="s">
        <v>20</v>
      </c>
      <c r="U8" s="16" t="s">
        <v>19</v>
      </c>
      <c r="V8" s="19" t="s">
        <v>19</v>
      </c>
      <c r="W8" s="20" t="s">
        <v>19</v>
      </c>
      <c r="X8" s="20" t="s">
        <v>19</v>
      </c>
      <c r="Y8" s="16" t="s">
        <v>20</v>
      </c>
      <c r="Z8" s="16" t="s">
        <v>19</v>
      </c>
      <c r="AA8" s="19" t="s">
        <v>19</v>
      </c>
      <c r="AB8" s="20" t="s">
        <v>19</v>
      </c>
      <c r="AC8" s="20" t="s">
        <v>19</v>
      </c>
      <c r="AD8" s="16" t="s">
        <v>20</v>
      </c>
    </row>
    <row r="9" spans="1:31" ht="21.75">
      <c r="A9" s="21"/>
      <c r="B9" s="22" t="s">
        <v>21</v>
      </c>
      <c r="C9" s="23">
        <f>SUM(C10:C25)</f>
        <v>28768473</v>
      </c>
      <c r="D9" s="23">
        <f>SUM(D10:D25)</f>
        <v>23797810.539999999</v>
      </c>
      <c r="E9" s="23">
        <f>SUM(E10:E25)</f>
        <v>4970662.46</v>
      </c>
      <c r="F9" s="24">
        <f>D9/C9*100</f>
        <v>82.72184116272004</v>
      </c>
      <c r="G9" s="23">
        <f>SUM(G10:G25)</f>
        <v>2646422</v>
      </c>
      <c r="H9" s="23">
        <f>SUM(H10:H25)</f>
        <v>2411137.2999999998</v>
      </c>
      <c r="I9" s="23">
        <f>SUM(I10:I25)</f>
        <v>235284.7</v>
      </c>
      <c r="J9" s="24">
        <f>H9/G9*100</f>
        <v>91.109327990773949</v>
      </c>
      <c r="K9" s="23">
        <f>SUM(K10:K25)</f>
        <v>14952525</v>
      </c>
      <c r="L9" s="23">
        <f>SUM(L10:L25)</f>
        <v>330721.15000000002</v>
      </c>
      <c r="M9" s="23">
        <f>SUM(M10:M25)</f>
        <v>13116874.960000001</v>
      </c>
      <c r="N9" s="23">
        <f>SUM(N10:N25)</f>
        <v>1504928.8899999997</v>
      </c>
      <c r="O9" s="24">
        <f>M9/K9*100</f>
        <v>87.723477874138325</v>
      </c>
      <c r="P9" s="23">
        <f>SUM(P10:P25)</f>
        <v>40916350</v>
      </c>
      <c r="Q9" s="23">
        <f>SUM(Q10:Q25)</f>
        <v>960000</v>
      </c>
      <c r="R9" s="23">
        <f>SUM(R10:R25)</f>
        <v>38938410.899999999</v>
      </c>
      <c r="S9" s="23">
        <f>SUM(S10:S25)</f>
        <v>1017939.0999999996</v>
      </c>
      <c r="T9" s="24">
        <f>R9/P9*100</f>
        <v>95.165895540535743</v>
      </c>
      <c r="U9" s="23">
        <f>SUM(U10:U25)</f>
        <v>59187700</v>
      </c>
      <c r="V9" s="23">
        <f t="shared" ref="V9:W9" si="0">SUM(V10:V25)</f>
        <v>2602596.9900000002</v>
      </c>
      <c r="W9" s="23">
        <f t="shared" si="0"/>
        <v>51173201.920000002</v>
      </c>
      <c r="X9" s="23">
        <f>SUM(X10:X25)</f>
        <v>5411901.0899999999</v>
      </c>
      <c r="Y9" s="24">
        <f>W9/U9*100</f>
        <v>86.459183107301016</v>
      </c>
      <c r="Z9" s="23">
        <f>SUM(Z10:Z25)</f>
        <v>146471470</v>
      </c>
      <c r="AA9" s="23">
        <f>SUM(AA10:AA25)</f>
        <v>3893318.1399999997</v>
      </c>
      <c r="AB9" s="23">
        <f>SUM(AB10:AB25)</f>
        <v>129437435.61999999</v>
      </c>
      <c r="AC9" s="23">
        <f>SUM(AC10:AC25)</f>
        <v>13140716.239999998</v>
      </c>
      <c r="AD9" s="24">
        <f t="shared" ref="AD9:AD25" si="1">AB9/Z9*100</f>
        <v>88.370407984572012</v>
      </c>
      <c r="AE9" s="25"/>
    </row>
    <row r="10" spans="1:31" s="33" customFormat="1" ht="21.75">
      <c r="A10" s="26">
        <v>1</v>
      </c>
      <c r="B10" s="26" t="s">
        <v>22</v>
      </c>
      <c r="C10" s="27">
        <v>1776360</v>
      </c>
      <c r="D10" s="27">
        <v>1480300</v>
      </c>
      <c r="E10" s="28">
        <f>SUM(C10-D10)</f>
        <v>296060</v>
      </c>
      <c r="F10" s="29">
        <f t="shared" ref="F10:F25" si="2">D10/C10*100</f>
        <v>83.333333333333343</v>
      </c>
      <c r="G10" s="30">
        <v>106338</v>
      </c>
      <c r="H10" s="30">
        <v>98463</v>
      </c>
      <c r="I10" s="28">
        <f>SUM(G10-H10)</f>
        <v>7875</v>
      </c>
      <c r="J10" s="29">
        <f t="shared" ref="J10:J25" si="3">H10/G10*100</f>
        <v>92.594368899170561</v>
      </c>
      <c r="K10" s="27">
        <v>839903</v>
      </c>
      <c r="L10" s="27">
        <v>50500</v>
      </c>
      <c r="M10" s="27">
        <v>594060.59</v>
      </c>
      <c r="N10" s="28">
        <f>K10-L10-M10</f>
        <v>195342.41000000003</v>
      </c>
      <c r="O10" s="29">
        <f t="shared" ref="O10:O25" si="4">M10/K10*100</f>
        <v>70.729666401953551</v>
      </c>
      <c r="P10" s="27">
        <v>2701000</v>
      </c>
      <c r="Q10" s="27">
        <v>0</v>
      </c>
      <c r="R10" s="27">
        <v>2597000</v>
      </c>
      <c r="S10" s="28">
        <f t="shared" ref="S10:S25" si="5">P10-Q10-R10</f>
        <v>104000</v>
      </c>
      <c r="T10" s="29">
        <f t="shared" ref="T10:T25" si="6">R10/P10*100</f>
        <v>96.14957423176601</v>
      </c>
      <c r="U10" s="27">
        <v>3873403</v>
      </c>
      <c r="V10" s="27">
        <v>0</v>
      </c>
      <c r="W10" s="27">
        <v>3663991.51</v>
      </c>
      <c r="X10" s="28">
        <f>U10-V10-W10</f>
        <v>209411.49000000022</v>
      </c>
      <c r="Y10" s="29">
        <f t="shared" ref="Y10:Y25" si="7">W10/U10*100</f>
        <v>94.593604383535606</v>
      </c>
      <c r="Z10" s="31">
        <f t="shared" ref="Z10:Z22" si="8">SUM(C10,K10,P10,U10,G10)</f>
        <v>9297004</v>
      </c>
      <c r="AA10" s="31">
        <f>SUM(L10,Q10,V10)</f>
        <v>50500</v>
      </c>
      <c r="AB10" s="31">
        <f t="shared" ref="AB10:AB25" si="9">SUM(D10,M10,R10,W10,H10)</f>
        <v>8433815.0999999996</v>
      </c>
      <c r="AC10" s="28">
        <f t="shared" ref="AC10:AC25" si="10">Z10-AA10-AB10</f>
        <v>812688.90000000037</v>
      </c>
      <c r="AD10" s="29">
        <f t="shared" si="1"/>
        <v>90.715407888390715</v>
      </c>
      <c r="AE10" s="32"/>
    </row>
    <row r="11" spans="1:31" s="33" customFormat="1" ht="21.75">
      <c r="A11" s="26">
        <v>2</v>
      </c>
      <c r="B11" s="26" t="s">
        <v>23</v>
      </c>
      <c r="C11" s="27">
        <v>1670880</v>
      </c>
      <c r="D11" s="27">
        <v>1312954.67</v>
      </c>
      <c r="E11" s="28">
        <f t="shared" ref="E11:E25" si="11">SUM(C11-D11)</f>
        <v>357925.33000000007</v>
      </c>
      <c r="F11" s="29">
        <f t="shared" si="2"/>
        <v>78.578633414727562</v>
      </c>
      <c r="G11" s="30">
        <v>39981</v>
      </c>
      <c r="H11" s="30">
        <v>31731</v>
      </c>
      <c r="I11" s="28">
        <f t="shared" ref="I11:I17" si="12">SUM(G11-H11)</f>
        <v>8250</v>
      </c>
      <c r="J11" s="29">
        <f t="shared" si="3"/>
        <v>79.365198469272897</v>
      </c>
      <c r="K11" s="27">
        <v>877653</v>
      </c>
      <c r="L11" s="27">
        <v>36000</v>
      </c>
      <c r="M11" s="27">
        <v>732910.04</v>
      </c>
      <c r="N11" s="28">
        <f t="shared" ref="N11:N25" si="13">K11-L11-M11</f>
        <v>108742.95999999996</v>
      </c>
      <c r="O11" s="29">
        <f t="shared" si="4"/>
        <v>83.507951320168686</v>
      </c>
      <c r="P11" s="27">
        <v>3391000</v>
      </c>
      <c r="Q11" s="27">
        <v>0</v>
      </c>
      <c r="R11" s="27">
        <v>3278600</v>
      </c>
      <c r="S11" s="28">
        <f t="shared" si="5"/>
        <v>112400</v>
      </c>
      <c r="T11" s="29">
        <f t="shared" si="6"/>
        <v>96.685343556473015</v>
      </c>
      <c r="U11" s="27">
        <v>3873403</v>
      </c>
      <c r="V11" s="27">
        <v>164680</v>
      </c>
      <c r="W11" s="27">
        <v>3444123.37</v>
      </c>
      <c r="X11" s="28">
        <f t="shared" ref="X11:X25" si="14">U11-V11-W11</f>
        <v>264599.62999999989</v>
      </c>
      <c r="Y11" s="29">
        <f t="shared" si="7"/>
        <v>88.917248476339807</v>
      </c>
      <c r="Z11" s="31">
        <f t="shared" si="8"/>
        <v>9852917</v>
      </c>
      <c r="AA11" s="31">
        <f t="shared" ref="AA11:AA25" si="15">SUM(L11,Q11,V11)</f>
        <v>200680</v>
      </c>
      <c r="AB11" s="31">
        <f t="shared" si="9"/>
        <v>8800319.0800000001</v>
      </c>
      <c r="AC11" s="28">
        <f t="shared" si="10"/>
        <v>851917.91999999993</v>
      </c>
      <c r="AD11" s="29">
        <f t="shared" si="1"/>
        <v>89.316890419355005</v>
      </c>
      <c r="AE11" s="32"/>
    </row>
    <row r="12" spans="1:31" s="33" customFormat="1" ht="21.75">
      <c r="A12" s="26">
        <v>3</v>
      </c>
      <c r="B12" s="26" t="s">
        <v>24</v>
      </c>
      <c r="C12" s="27">
        <v>1629240</v>
      </c>
      <c r="D12" s="27">
        <v>1357700</v>
      </c>
      <c r="E12" s="28">
        <f t="shared" si="11"/>
        <v>271540</v>
      </c>
      <c r="F12" s="29">
        <f t="shared" si="2"/>
        <v>83.333333333333343</v>
      </c>
      <c r="G12" s="30">
        <v>159040</v>
      </c>
      <c r="H12" s="30">
        <v>140380</v>
      </c>
      <c r="I12" s="28">
        <f t="shared" si="12"/>
        <v>18660</v>
      </c>
      <c r="J12" s="29">
        <f t="shared" si="3"/>
        <v>88.267102615694156</v>
      </c>
      <c r="K12" s="27">
        <v>883502</v>
      </c>
      <c r="L12" s="27">
        <v>0</v>
      </c>
      <c r="M12" s="27">
        <v>730979.52</v>
      </c>
      <c r="N12" s="28">
        <f t="shared" si="13"/>
        <v>152522.47999999998</v>
      </c>
      <c r="O12" s="29">
        <f t="shared" si="4"/>
        <v>82.736600483077567</v>
      </c>
      <c r="P12" s="27">
        <v>2091000</v>
      </c>
      <c r="Q12" s="27">
        <v>0</v>
      </c>
      <c r="R12" s="27">
        <v>2066600</v>
      </c>
      <c r="S12" s="28">
        <f t="shared" si="5"/>
        <v>24400</v>
      </c>
      <c r="T12" s="29">
        <f t="shared" si="6"/>
        <v>98.83309421329507</v>
      </c>
      <c r="U12" s="27">
        <v>3694125</v>
      </c>
      <c r="V12" s="27">
        <v>28484.39</v>
      </c>
      <c r="W12" s="27">
        <v>3257983.21</v>
      </c>
      <c r="X12" s="28">
        <f t="shared" si="14"/>
        <v>407657.39999999991</v>
      </c>
      <c r="Y12" s="29">
        <f t="shared" si="7"/>
        <v>88.193637464893584</v>
      </c>
      <c r="Z12" s="31">
        <f t="shared" si="8"/>
        <v>8456907</v>
      </c>
      <c r="AA12" s="31">
        <f t="shared" si="15"/>
        <v>28484.39</v>
      </c>
      <c r="AB12" s="31">
        <f t="shared" si="9"/>
        <v>7553642.7300000004</v>
      </c>
      <c r="AC12" s="28">
        <f t="shared" si="10"/>
        <v>874779.87999999896</v>
      </c>
      <c r="AD12" s="29">
        <f t="shared" si="1"/>
        <v>89.319212449658011</v>
      </c>
      <c r="AE12" s="32"/>
    </row>
    <row r="13" spans="1:31" s="33" customFormat="1" ht="21.75">
      <c r="A13" s="26">
        <v>4</v>
      </c>
      <c r="B13" s="26" t="s">
        <v>25</v>
      </c>
      <c r="C13" s="27">
        <v>1752600</v>
      </c>
      <c r="D13" s="27">
        <v>1460500</v>
      </c>
      <c r="E13" s="28">
        <f t="shared" si="11"/>
        <v>292100</v>
      </c>
      <c r="F13" s="29">
        <f t="shared" si="2"/>
        <v>83.333333333333343</v>
      </c>
      <c r="G13" s="30">
        <v>39265</v>
      </c>
      <c r="H13" s="30">
        <v>32515</v>
      </c>
      <c r="I13" s="28">
        <f t="shared" si="12"/>
        <v>6750</v>
      </c>
      <c r="J13" s="29">
        <f t="shared" si="3"/>
        <v>82.809117534700121</v>
      </c>
      <c r="K13" s="27">
        <v>967653</v>
      </c>
      <c r="L13" s="27">
        <v>29853</v>
      </c>
      <c r="M13" s="27">
        <v>859250.19</v>
      </c>
      <c r="N13" s="28">
        <f t="shared" si="13"/>
        <v>78549.810000000056</v>
      </c>
      <c r="O13" s="29">
        <f t="shared" si="4"/>
        <v>88.797346776168723</v>
      </c>
      <c r="P13" s="27">
        <v>2701700</v>
      </c>
      <c r="Q13" s="27">
        <v>0</v>
      </c>
      <c r="R13" s="27">
        <v>2701700</v>
      </c>
      <c r="S13" s="28">
        <f t="shared" si="5"/>
        <v>0</v>
      </c>
      <c r="T13" s="29">
        <f t="shared" si="6"/>
        <v>100</v>
      </c>
      <c r="U13" s="27">
        <v>3314800</v>
      </c>
      <c r="V13" s="27">
        <v>159171</v>
      </c>
      <c r="W13" s="27">
        <v>2875212.75</v>
      </c>
      <c r="X13" s="28">
        <f t="shared" si="14"/>
        <v>280416.25</v>
      </c>
      <c r="Y13" s="29">
        <f t="shared" si="7"/>
        <v>86.738649390611798</v>
      </c>
      <c r="Z13" s="31">
        <f t="shared" si="8"/>
        <v>8776018</v>
      </c>
      <c r="AA13" s="31">
        <f t="shared" si="15"/>
        <v>189024</v>
      </c>
      <c r="AB13" s="31">
        <f t="shared" si="9"/>
        <v>7929177.9399999995</v>
      </c>
      <c r="AC13" s="28">
        <f t="shared" si="10"/>
        <v>657816.06000000052</v>
      </c>
      <c r="AD13" s="29">
        <f t="shared" si="1"/>
        <v>90.350520475231463</v>
      </c>
      <c r="AE13" s="32"/>
    </row>
    <row r="14" spans="1:31" s="33" customFormat="1" ht="21.75">
      <c r="A14" s="26">
        <v>5</v>
      </c>
      <c r="B14" s="26" t="s">
        <v>26</v>
      </c>
      <c r="C14" s="27">
        <v>1542540</v>
      </c>
      <c r="D14" s="27">
        <v>1288990</v>
      </c>
      <c r="E14" s="28">
        <f t="shared" si="11"/>
        <v>253550</v>
      </c>
      <c r="F14" s="29">
        <f t="shared" si="2"/>
        <v>83.562824951054765</v>
      </c>
      <c r="G14" s="30">
        <v>265458</v>
      </c>
      <c r="H14" s="30">
        <v>253082.3</v>
      </c>
      <c r="I14" s="28">
        <f t="shared" si="12"/>
        <v>12375.700000000012</v>
      </c>
      <c r="J14" s="29">
        <f t="shared" si="3"/>
        <v>95.33798190297523</v>
      </c>
      <c r="K14" s="27">
        <v>1465986</v>
      </c>
      <c r="L14" s="27">
        <v>0</v>
      </c>
      <c r="M14" s="27">
        <v>1451247.27</v>
      </c>
      <c r="N14" s="28">
        <f t="shared" si="13"/>
        <v>14738.729999999981</v>
      </c>
      <c r="O14" s="29">
        <f t="shared" si="4"/>
        <v>98.994620003192395</v>
      </c>
      <c r="P14" s="27">
        <v>1091000</v>
      </c>
      <c r="Q14" s="27">
        <v>0</v>
      </c>
      <c r="R14" s="27">
        <v>1070400</v>
      </c>
      <c r="S14" s="28">
        <f t="shared" si="5"/>
        <v>20600</v>
      </c>
      <c r="T14" s="29">
        <f t="shared" si="6"/>
        <v>98.111824014665444</v>
      </c>
      <c r="U14" s="27">
        <v>3418060</v>
      </c>
      <c r="V14" s="27">
        <v>12000</v>
      </c>
      <c r="W14" s="27">
        <v>3054176.06</v>
      </c>
      <c r="X14" s="28">
        <f t="shared" si="14"/>
        <v>351883.93999999994</v>
      </c>
      <c r="Y14" s="29">
        <f t="shared" si="7"/>
        <v>89.354079799652425</v>
      </c>
      <c r="Z14" s="31">
        <f t="shared" si="8"/>
        <v>7783044</v>
      </c>
      <c r="AA14" s="31">
        <f t="shared" si="15"/>
        <v>12000</v>
      </c>
      <c r="AB14" s="31">
        <f t="shared" si="9"/>
        <v>7117895.6299999999</v>
      </c>
      <c r="AC14" s="28">
        <f t="shared" si="10"/>
        <v>653148.37000000011</v>
      </c>
      <c r="AD14" s="29">
        <f t="shared" si="1"/>
        <v>91.453878842262753</v>
      </c>
      <c r="AE14" s="32"/>
    </row>
    <row r="15" spans="1:31" s="33" customFormat="1" ht="21.75">
      <c r="A15" s="26">
        <v>6</v>
      </c>
      <c r="B15" s="26" t="s">
        <v>27</v>
      </c>
      <c r="C15" s="27">
        <v>1929840</v>
      </c>
      <c r="D15" s="27">
        <v>1608200</v>
      </c>
      <c r="E15" s="28">
        <f t="shared" si="11"/>
        <v>321640</v>
      </c>
      <c r="F15" s="29">
        <f t="shared" si="2"/>
        <v>83.333333333333343</v>
      </c>
      <c r="G15" s="30">
        <v>216470</v>
      </c>
      <c r="H15" s="30">
        <v>205995</v>
      </c>
      <c r="I15" s="28">
        <f t="shared" si="12"/>
        <v>10475</v>
      </c>
      <c r="J15" s="29">
        <f t="shared" si="3"/>
        <v>95.160992285305127</v>
      </c>
      <c r="K15" s="27">
        <v>1070986</v>
      </c>
      <c r="L15" s="27">
        <v>25410</v>
      </c>
      <c r="M15" s="27">
        <v>918007.6</v>
      </c>
      <c r="N15" s="28">
        <f t="shared" si="13"/>
        <v>127568.40000000002</v>
      </c>
      <c r="O15" s="29">
        <f t="shared" si="4"/>
        <v>85.716115803567931</v>
      </c>
      <c r="P15" s="27">
        <v>1504350</v>
      </c>
      <c r="Q15" s="27">
        <v>0</v>
      </c>
      <c r="R15" s="27">
        <v>1504350</v>
      </c>
      <c r="S15" s="28">
        <f t="shared" si="5"/>
        <v>0</v>
      </c>
      <c r="T15" s="29">
        <f t="shared" si="6"/>
        <v>100</v>
      </c>
      <c r="U15" s="27">
        <v>4491802</v>
      </c>
      <c r="V15" s="27">
        <v>44586.9</v>
      </c>
      <c r="W15" s="27">
        <v>4036041.27</v>
      </c>
      <c r="X15" s="28">
        <f t="shared" si="14"/>
        <v>411173.82999999961</v>
      </c>
      <c r="Y15" s="29">
        <f t="shared" si="7"/>
        <v>89.853499107930404</v>
      </c>
      <c r="Z15" s="31">
        <f t="shared" si="8"/>
        <v>9213448</v>
      </c>
      <c r="AA15" s="31">
        <f t="shared" si="15"/>
        <v>69996.899999999994</v>
      </c>
      <c r="AB15" s="31">
        <f t="shared" si="9"/>
        <v>8272593.8700000001</v>
      </c>
      <c r="AC15" s="28">
        <f t="shared" si="10"/>
        <v>870857.22999999952</v>
      </c>
      <c r="AD15" s="29">
        <f t="shared" si="1"/>
        <v>89.788251586159703</v>
      </c>
      <c r="AE15" s="32"/>
    </row>
    <row r="16" spans="1:31" s="33" customFormat="1" ht="21.75">
      <c r="A16" s="26">
        <v>7</v>
      </c>
      <c r="B16" s="26" t="s">
        <v>28</v>
      </c>
      <c r="C16" s="27">
        <v>2119293</v>
      </c>
      <c r="D16" s="27">
        <v>1751312.88</v>
      </c>
      <c r="E16" s="28">
        <f t="shared" si="11"/>
        <v>367980.12000000011</v>
      </c>
      <c r="F16" s="29">
        <f t="shared" si="2"/>
        <v>82.636656658612083</v>
      </c>
      <c r="G16" s="30">
        <v>51594</v>
      </c>
      <c r="H16" s="30">
        <v>42662</v>
      </c>
      <c r="I16" s="28">
        <f t="shared" si="12"/>
        <v>8932</v>
      </c>
      <c r="J16" s="29">
        <f t="shared" si="3"/>
        <v>82.687909446834908</v>
      </c>
      <c r="K16" s="27">
        <v>887187</v>
      </c>
      <c r="L16" s="27">
        <v>6000</v>
      </c>
      <c r="M16" s="27">
        <v>810475.06</v>
      </c>
      <c r="N16" s="28">
        <f t="shared" si="13"/>
        <v>70711.939999999944</v>
      </c>
      <c r="O16" s="29">
        <f t="shared" si="4"/>
        <v>91.353351660923792</v>
      </c>
      <c r="P16" s="27">
        <v>868600</v>
      </c>
      <c r="Q16" s="27">
        <v>0</v>
      </c>
      <c r="R16" s="27">
        <v>868600</v>
      </c>
      <c r="S16" s="28">
        <f t="shared" si="5"/>
        <v>0</v>
      </c>
      <c r="T16" s="29">
        <f t="shared" si="6"/>
        <v>100</v>
      </c>
      <c r="U16" s="27">
        <v>3470125</v>
      </c>
      <c r="V16" s="27">
        <v>168842.6</v>
      </c>
      <c r="W16" s="27">
        <v>2484226.52</v>
      </c>
      <c r="X16" s="28">
        <f t="shared" si="14"/>
        <v>817055.87999999989</v>
      </c>
      <c r="Y16" s="29">
        <f t="shared" si="7"/>
        <v>71.58896350996001</v>
      </c>
      <c r="Z16" s="31">
        <f t="shared" si="8"/>
        <v>7396799</v>
      </c>
      <c r="AA16" s="31">
        <f t="shared" si="15"/>
        <v>174842.6</v>
      </c>
      <c r="AB16" s="31">
        <f t="shared" si="9"/>
        <v>5957276.46</v>
      </c>
      <c r="AC16" s="28">
        <f t="shared" si="10"/>
        <v>1264679.9400000004</v>
      </c>
      <c r="AD16" s="29">
        <f t="shared" si="1"/>
        <v>80.5385743211354</v>
      </c>
      <c r="AE16" s="32"/>
    </row>
    <row r="17" spans="1:31" s="33" customFormat="1" ht="21.75">
      <c r="A17" s="26">
        <v>8</v>
      </c>
      <c r="B17" s="26" t="s">
        <v>29</v>
      </c>
      <c r="C17" s="27">
        <v>1781520</v>
      </c>
      <c r="D17" s="27">
        <v>1437102.99</v>
      </c>
      <c r="E17" s="28">
        <f t="shared" si="11"/>
        <v>344417.01</v>
      </c>
      <c r="F17" s="29">
        <f t="shared" si="2"/>
        <v>80.667238650141442</v>
      </c>
      <c r="G17" s="30">
        <v>46397</v>
      </c>
      <c r="H17" s="30">
        <v>37603</v>
      </c>
      <c r="I17" s="28">
        <f t="shared" si="12"/>
        <v>8794</v>
      </c>
      <c r="J17" s="29">
        <f t="shared" si="3"/>
        <v>81.046188331142105</v>
      </c>
      <c r="K17" s="27">
        <v>894187</v>
      </c>
      <c r="L17" s="27">
        <v>42000</v>
      </c>
      <c r="M17" s="27">
        <v>789367.55</v>
      </c>
      <c r="N17" s="28">
        <f t="shared" si="13"/>
        <v>62819.449999999953</v>
      </c>
      <c r="O17" s="29">
        <f t="shared" si="4"/>
        <v>88.277681290378865</v>
      </c>
      <c r="P17" s="27">
        <v>1218000</v>
      </c>
      <c r="Q17" s="27">
        <v>0</v>
      </c>
      <c r="R17" s="27">
        <v>1218000</v>
      </c>
      <c r="S17" s="28">
        <f t="shared" si="5"/>
        <v>0</v>
      </c>
      <c r="T17" s="29">
        <f t="shared" si="6"/>
        <v>100</v>
      </c>
      <c r="U17" s="27">
        <v>3500005</v>
      </c>
      <c r="V17" s="27">
        <v>194959</v>
      </c>
      <c r="W17" s="27">
        <v>3064946.83</v>
      </c>
      <c r="X17" s="28">
        <f t="shared" si="14"/>
        <v>240099.16999999993</v>
      </c>
      <c r="Y17" s="29">
        <f t="shared" si="7"/>
        <v>87.569784328879535</v>
      </c>
      <c r="Z17" s="31">
        <f t="shared" si="8"/>
        <v>7440109</v>
      </c>
      <c r="AA17" s="31">
        <f t="shared" si="15"/>
        <v>236959</v>
      </c>
      <c r="AB17" s="31">
        <f t="shared" si="9"/>
        <v>6547020.3700000001</v>
      </c>
      <c r="AC17" s="28">
        <f t="shared" si="10"/>
        <v>656129.62999999989</v>
      </c>
      <c r="AD17" s="29">
        <f t="shared" si="1"/>
        <v>87.996296425227101</v>
      </c>
      <c r="AE17" s="32"/>
    </row>
    <row r="18" spans="1:31" s="33" customFormat="1" ht="21.75">
      <c r="A18" s="26">
        <v>9</v>
      </c>
      <c r="B18" s="26" t="s">
        <v>30</v>
      </c>
      <c r="C18" s="27">
        <v>1904520</v>
      </c>
      <c r="D18" s="27">
        <v>1587100</v>
      </c>
      <c r="E18" s="28">
        <f>SUM(C18-D18)</f>
        <v>317420</v>
      </c>
      <c r="F18" s="29">
        <f t="shared" si="2"/>
        <v>83.333333333333343</v>
      </c>
      <c r="G18" s="30">
        <v>521005</v>
      </c>
      <c r="H18" s="30">
        <v>513130</v>
      </c>
      <c r="I18" s="28">
        <f>SUM(G18-H18)</f>
        <v>7875</v>
      </c>
      <c r="J18" s="29">
        <f t="shared" si="3"/>
        <v>98.488498190996239</v>
      </c>
      <c r="K18" s="27">
        <v>803280</v>
      </c>
      <c r="L18" s="27">
        <v>0</v>
      </c>
      <c r="M18" s="27">
        <v>705858.32</v>
      </c>
      <c r="N18" s="28">
        <f t="shared" si="13"/>
        <v>97421.680000000051</v>
      </c>
      <c r="O18" s="29">
        <f t="shared" si="4"/>
        <v>87.87201473956776</v>
      </c>
      <c r="P18" s="27">
        <v>4561000</v>
      </c>
      <c r="Q18" s="27">
        <v>0</v>
      </c>
      <c r="R18" s="27">
        <v>4435800</v>
      </c>
      <c r="S18" s="28">
        <f t="shared" si="5"/>
        <v>125200</v>
      </c>
      <c r="T18" s="29">
        <f t="shared" si="6"/>
        <v>97.254987941240955</v>
      </c>
      <c r="U18" s="27">
        <v>3740503</v>
      </c>
      <c r="V18" s="27">
        <v>278718.7</v>
      </c>
      <c r="W18" s="27">
        <v>3089750</v>
      </c>
      <c r="X18" s="28">
        <f t="shared" si="14"/>
        <v>372034.29999999981</v>
      </c>
      <c r="Y18" s="29">
        <f t="shared" si="7"/>
        <v>82.602526986343818</v>
      </c>
      <c r="Z18" s="31">
        <f t="shared" si="8"/>
        <v>11530308</v>
      </c>
      <c r="AA18" s="31">
        <f t="shared" si="15"/>
        <v>278718.7</v>
      </c>
      <c r="AB18" s="31">
        <f t="shared" si="9"/>
        <v>10331638.32</v>
      </c>
      <c r="AC18" s="28">
        <f t="shared" si="10"/>
        <v>919950.98000000045</v>
      </c>
      <c r="AD18" s="29">
        <f t="shared" si="1"/>
        <v>89.604183340115469</v>
      </c>
      <c r="AE18" s="32"/>
    </row>
    <row r="19" spans="1:31" s="33" customFormat="1" ht="21.75">
      <c r="A19" s="26">
        <v>10</v>
      </c>
      <c r="B19" s="26" t="s">
        <v>31</v>
      </c>
      <c r="C19" s="27">
        <v>1925640</v>
      </c>
      <c r="D19" s="27">
        <v>1604700</v>
      </c>
      <c r="E19" s="28">
        <f t="shared" si="11"/>
        <v>320940</v>
      </c>
      <c r="F19" s="29">
        <f t="shared" si="2"/>
        <v>83.333333333333343</v>
      </c>
      <c r="G19" s="30">
        <v>142280</v>
      </c>
      <c r="H19" s="30">
        <v>130905</v>
      </c>
      <c r="I19" s="28">
        <f t="shared" ref="I19:I25" si="16">SUM(G19-H19)</f>
        <v>11375</v>
      </c>
      <c r="J19" s="29">
        <f t="shared" si="3"/>
        <v>92.005201012088847</v>
      </c>
      <c r="K19" s="27">
        <v>986252</v>
      </c>
      <c r="L19" s="27">
        <v>0</v>
      </c>
      <c r="M19" s="27">
        <v>900198.29</v>
      </c>
      <c r="N19" s="28">
        <f t="shared" si="13"/>
        <v>86053.709999999963</v>
      </c>
      <c r="O19" s="29">
        <f t="shared" si="4"/>
        <v>91.274673207253315</v>
      </c>
      <c r="P19" s="27">
        <v>6299000</v>
      </c>
      <c r="Q19" s="27">
        <v>960000</v>
      </c>
      <c r="R19" s="27">
        <v>5339000</v>
      </c>
      <c r="S19" s="28">
        <f t="shared" si="5"/>
        <v>0</v>
      </c>
      <c r="T19" s="29">
        <f t="shared" si="6"/>
        <v>84.759485632640093</v>
      </c>
      <c r="U19" s="27">
        <v>3433978</v>
      </c>
      <c r="V19" s="27">
        <v>60059.1</v>
      </c>
      <c r="W19" s="27">
        <v>3168226.73</v>
      </c>
      <c r="X19" s="28">
        <f t="shared" si="14"/>
        <v>205692.16999999993</v>
      </c>
      <c r="Y19" s="29">
        <f t="shared" si="7"/>
        <v>92.261124852867425</v>
      </c>
      <c r="Z19" s="31">
        <f t="shared" si="8"/>
        <v>12787150</v>
      </c>
      <c r="AA19" s="31">
        <f t="shared" si="15"/>
        <v>1020059.1</v>
      </c>
      <c r="AB19" s="31">
        <f t="shared" si="9"/>
        <v>11143030.02</v>
      </c>
      <c r="AC19" s="28">
        <f t="shared" si="10"/>
        <v>624060.88000000082</v>
      </c>
      <c r="AD19" s="29">
        <f t="shared" si="1"/>
        <v>87.142404836104987</v>
      </c>
      <c r="AE19" s="32"/>
    </row>
    <row r="20" spans="1:31" s="33" customFormat="1" ht="21.75">
      <c r="A20" s="26">
        <v>11</v>
      </c>
      <c r="B20" s="26" t="s">
        <v>32</v>
      </c>
      <c r="C20" s="27">
        <v>1521000</v>
      </c>
      <c r="D20" s="27">
        <v>1267500</v>
      </c>
      <c r="E20" s="28">
        <f t="shared" si="11"/>
        <v>253500</v>
      </c>
      <c r="F20" s="29">
        <f t="shared" si="2"/>
        <v>83.333333333333343</v>
      </c>
      <c r="G20" s="30">
        <v>421805</v>
      </c>
      <c r="H20" s="30">
        <v>399782</v>
      </c>
      <c r="I20" s="28">
        <f t="shared" si="16"/>
        <v>22023</v>
      </c>
      <c r="J20" s="29">
        <f t="shared" si="3"/>
        <v>94.778867012007922</v>
      </c>
      <c r="K20" s="27">
        <v>905294.5</v>
      </c>
      <c r="L20" s="27">
        <v>0</v>
      </c>
      <c r="M20" s="27">
        <v>802481.4</v>
      </c>
      <c r="N20" s="28">
        <f t="shared" si="13"/>
        <v>102813.09999999998</v>
      </c>
      <c r="O20" s="29">
        <f t="shared" si="4"/>
        <v>88.643132152023469</v>
      </c>
      <c r="P20" s="27">
        <v>5078300</v>
      </c>
      <c r="Q20" s="27">
        <v>0</v>
      </c>
      <c r="R20" s="27">
        <v>4878290.9000000004</v>
      </c>
      <c r="S20" s="28">
        <f t="shared" si="5"/>
        <v>200009.09999999963</v>
      </c>
      <c r="T20" s="29">
        <f t="shared" si="6"/>
        <v>96.061494988480405</v>
      </c>
      <c r="U20" s="27">
        <v>3391153</v>
      </c>
      <c r="V20" s="27">
        <v>46332</v>
      </c>
      <c r="W20" s="27">
        <v>3278598.59</v>
      </c>
      <c r="X20" s="28">
        <f t="shared" si="14"/>
        <v>66222.410000000149</v>
      </c>
      <c r="Y20" s="29">
        <f t="shared" si="7"/>
        <v>96.680939786556365</v>
      </c>
      <c r="Z20" s="31">
        <f t="shared" si="8"/>
        <v>11317552.5</v>
      </c>
      <c r="AA20" s="31">
        <f t="shared" si="15"/>
        <v>46332</v>
      </c>
      <c r="AB20" s="31">
        <f t="shared" si="9"/>
        <v>10626652.890000001</v>
      </c>
      <c r="AC20" s="28">
        <f t="shared" si="10"/>
        <v>644567.6099999994</v>
      </c>
      <c r="AD20" s="29">
        <f t="shared" si="1"/>
        <v>93.895326661837885</v>
      </c>
      <c r="AE20" s="32"/>
    </row>
    <row r="21" spans="1:31" s="33" customFormat="1" ht="21.75">
      <c r="A21" s="26">
        <v>12</v>
      </c>
      <c r="B21" s="26" t="s">
        <v>33</v>
      </c>
      <c r="C21" s="27">
        <v>2117280</v>
      </c>
      <c r="D21" s="27">
        <v>1764400</v>
      </c>
      <c r="E21" s="28">
        <f t="shared" si="11"/>
        <v>352880</v>
      </c>
      <c r="F21" s="29">
        <f t="shared" si="2"/>
        <v>83.333333333333343</v>
      </c>
      <c r="G21" s="30">
        <v>51726</v>
      </c>
      <c r="H21" s="30">
        <v>42726</v>
      </c>
      <c r="I21" s="28">
        <f t="shared" si="16"/>
        <v>9000</v>
      </c>
      <c r="J21" s="29">
        <f t="shared" si="3"/>
        <v>82.600626377450411</v>
      </c>
      <c r="K21" s="27">
        <v>887319</v>
      </c>
      <c r="L21" s="27">
        <v>6420</v>
      </c>
      <c r="M21" s="27">
        <v>761907.43</v>
      </c>
      <c r="N21" s="28">
        <f t="shared" si="13"/>
        <v>118991.56999999995</v>
      </c>
      <c r="O21" s="29">
        <f t="shared" si="4"/>
        <v>85.866236381729692</v>
      </c>
      <c r="P21" s="27">
        <v>2347500</v>
      </c>
      <c r="Q21" s="27">
        <v>0</v>
      </c>
      <c r="R21" s="27">
        <v>2243900</v>
      </c>
      <c r="S21" s="28">
        <f t="shared" si="5"/>
        <v>103600</v>
      </c>
      <c r="T21" s="29">
        <f t="shared" si="6"/>
        <v>95.586794462193822</v>
      </c>
      <c r="U21" s="27">
        <v>3788615</v>
      </c>
      <c r="V21" s="27">
        <v>118835.4</v>
      </c>
      <c r="W21" s="27">
        <v>3208680.46</v>
      </c>
      <c r="X21" s="28">
        <f t="shared" si="14"/>
        <v>461099.14000000013</v>
      </c>
      <c r="Y21" s="29">
        <f t="shared" si="7"/>
        <v>84.692703270192411</v>
      </c>
      <c r="Z21" s="31">
        <f t="shared" si="8"/>
        <v>9192440</v>
      </c>
      <c r="AA21" s="31">
        <f t="shared" si="15"/>
        <v>125255.4</v>
      </c>
      <c r="AB21" s="31">
        <f t="shared" si="9"/>
        <v>8021613.8899999997</v>
      </c>
      <c r="AC21" s="28">
        <f t="shared" si="10"/>
        <v>1045570.71</v>
      </c>
      <c r="AD21" s="29">
        <f t="shared" si="1"/>
        <v>87.263162881672329</v>
      </c>
      <c r="AE21" s="32"/>
    </row>
    <row r="22" spans="1:31" s="40" customFormat="1" ht="21.75">
      <c r="A22" s="34">
        <v>13</v>
      </c>
      <c r="B22" s="34" t="s">
        <v>34</v>
      </c>
      <c r="C22" s="35">
        <v>1798080</v>
      </c>
      <c r="D22" s="35">
        <v>1460650</v>
      </c>
      <c r="E22" s="36">
        <f t="shared" si="11"/>
        <v>337430</v>
      </c>
      <c r="F22" s="37">
        <f t="shared" si="2"/>
        <v>81.233871685353265</v>
      </c>
      <c r="G22" s="38">
        <v>45958</v>
      </c>
      <c r="H22" s="38">
        <v>36813</v>
      </c>
      <c r="I22" s="36">
        <f t="shared" si="16"/>
        <v>9145</v>
      </c>
      <c r="J22" s="37">
        <f t="shared" si="3"/>
        <v>80.10139692762958</v>
      </c>
      <c r="K22" s="35">
        <v>948935</v>
      </c>
      <c r="L22" s="35">
        <v>40173.15</v>
      </c>
      <c r="M22" s="35">
        <v>756995.77</v>
      </c>
      <c r="N22" s="28">
        <f t="shared" si="13"/>
        <v>151766.07999999996</v>
      </c>
      <c r="O22" s="37">
        <f t="shared" si="4"/>
        <v>79.773195213581545</v>
      </c>
      <c r="P22" s="27">
        <v>370900</v>
      </c>
      <c r="Q22" s="27">
        <v>0</v>
      </c>
      <c r="R22" s="27">
        <v>365700</v>
      </c>
      <c r="S22" s="28">
        <f t="shared" si="5"/>
        <v>5200</v>
      </c>
      <c r="T22" s="29">
        <f t="shared" si="6"/>
        <v>98.598004853060132</v>
      </c>
      <c r="U22" s="35">
        <v>4167157</v>
      </c>
      <c r="V22" s="35">
        <v>496749.9</v>
      </c>
      <c r="W22" s="35">
        <v>3370762.64</v>
      </c>
      <c r="X22" s="28">
        <f t="shared" si="14"/>
        <v>299644.45999999996</v>
      </c>
      <c r="Y22" s="37">
        <f t="shared" si="7"/>
        <v>80.888784367855592</v>
      </c>
      <c r="Z22" s="39">
        <f t="shared" si="8"/>
        <v>7331030</v>
      </c>
      <c r="AA22" s="31">
        <f t="shared" si="15"/>
        <v>536923.05000000005</v>
      </c>
      <c r="AB22" s="31">
        <f t="shared" si="9"/>
        <v>5990921.4100000001</v>
      </c>
      <c r="AC22" s="28">
        <f t="shared" si="10"/>
        <v>803185.54</v>
      </c>
      <c r="AD22" s="37">
        <f t="shared" si="1"/>
        <v>81.720050388553872</v>
      </c>
      <c r="AE22" s="32"/>
    </row>
    <row r="23" spans="1:31" s="33" customFormat="1" ht="21.75">
      <c r="A23" s="26">
        <v>14</v>
      </c>
      <c r="B23" s="26" t="s">
        <v>35</v>
      </c>
      <c r="C23" s="27">
        <v>1996680</v>
      </c>
      <c r="D23" s="27">
        <v>1663900</v>
      </c>
      <c r="E23" s="28">
        <f t="shared" si="11"/>
        <v>332780</v>
      </c>
      <c r="F23" s="29">
        <f t="shared" si="2"/>
        <v>83.333333333333343</v>
      </c>
      <c r="G23" s="30">
        <v>45757</v>
      </c>
      <c r="H23" s="30">
        <v>37908</v>
      </c>
      <c r="I23" s="28">
        <f t="shared" si="16"/>
        <v>7849</v>
      </c>
      <c r="J23" s="29">
        <f t="shared" si="3"/>
        <v>82.846340450641435</v>
      </c>
      <c r="K23" s="27">
        <v>847243</v>
      </c>
      <c r="L23" s="27">
        <v>94365</v>
      </c>
      <c r="M23" s="27">
        <v>738973.55</v>
      </c>
      <c r="N23" s="28">
        <f t="shared" si="13"/>
        <v>13904.449999999953</v>
      </c>
      <c r="O23" s="29">
        <f t="shared" si="4"/>
        <v>87.220968482477872</v>
      </c>
      <c r="P23" s="27">
        <v>1851000</v>
      </c>
      <c r="Q23" s="27">
        <v>0</v>
      </c>
      <c r="R23" s="27">
        <v>1609320</v>
      </c>
      <c r="S23" s="28">
        <f t="shared" si="5"/>
        <v>241680</v>
      </c>
      <c r="T23" s="29">
        <f t="shared" si="6"/>
        <v>86.943273905996747</v>
      </c>
      <c r="U23" s="27">
        <v>3635607</v>
      </c>
      <c r="V23" s="27">
        <v>295791.55</v>
      </c>
      <c r="W23" s="27">
        <v>3050629.94</v>
      </c>
      <c r="X23" s="28">
        <f t="shared" si="14"/>
        <v>289185.51000000024</v>
      </c>
      <c r="Y23" s="29">
        <f t="shared" si="7"/>
        <v>83.909782878072363</v>
      </c>
      <c r="Z23" s="31">
        <f>C23+G23+K23+P23+U23</f>
        <v>8376287</v>
      </c>
      <c r="AA23" s="31">
        <f t="shared" si="15"/>
        <v>390156.55</v>
      </c>
      <c r="AB23" s="31">
        <f t="shared" si="9"/>
        <v>7100731.4900000002</v>
      </c>
      <c r="AC23" s="28">
        <f t="shared" si="10"/>
        <v>885398.96</v>
      </c>
      <c r="AD23" s="29">
        <f t="shared" si="1"/>
        <v>84.771826586171187</v>
      </c>
      <c r="AE23" s="32"/>
    </row>
    <row r="24" spans="1:31" ht="21.75">
      <c r="A24" s="41">
        <v>15</v>
      </c>
      <c r="B24" s="26" t="s">
        <v>36</v>
      </c>
      <c r="C24" s="27">
        <v>1354440</v>
      </c>
      <c r="D24" s="27">
        <v>1128700</v>
      </c>
      <c r="E24" s="28">
        <f t="shared" si="11"/>
        <v>225740</v>
      </c>
      <c r="F24" s="29">
        <f t="shared" si="2"/>
        <v>83.333333333333343</v>
      </c>
      <c r="G24" s="30">
        <v>446926</v>
      </c>
      <c r="H24" s="30">
        <v>368895</v>
      </c>
      <c r="I24" s="28">
        <f t="shared" si="16"/>
        <v>78031</v>
      </c>
      <c r="J24" s="29">
        <f t="shared" si="3"/>
        <v>82.540510062068435</v>
      </c>
      <c r="K24" s="27">
        <v>807476.5</v>
      </c>
      <c r="L24" s="27">
        <v>0</v>
      </c>
      <c r="M24" s="27">
        <v>684689.24</v>
      </c>
      <c r="N24" s="28">
        <f t="shared" si="13"/>
        <v>122787.26000000001</v>
      </c>
      <c r="O24" s="29">
        <f t="shared" si="4"/>
        <v>84.793704832276845</v>
      </c>
      <c r="P24" s="27">
        <v>2591000</v>
      </c>
      <c r="Q24" s="27">
        <v>0</v>
      </c>
      <c r="R24" s="27">
        <v>2532150</v>
      </c>
      <c r="S24" s="28">
        <f t="shared" si="5"/>
        <v>58850</v>
      </c>
      <c r="T24" s="29">
        <f t="shared" si="6"/>
        <v>97.72867618680047</v>
      </c>
      <c r="U24" s="27">
        <v>3599245</v>
      </c>
      <c r="V24" s="27">
        <v>310187.2</v>
      </c>
      <c r="W24" s="27">
        <v>2824869.67</v>
      </c>
      <c r="X24" s="28">
        <f t="shared" si="14"/>
        <v>464188.12999999989</v>
      </c>
      <c r="Y24" s="29">
        <f t="shared" si="7"/>
        <v>78.485062006059607</v>
      </c>
      <c r="Z24" s="31">
        <f>SUM(C24,K24,P24,U24,G24)</f>
        <v>8799087.5</v>
      </c>
      <c r="AA24" s="31">
        <f t="shared" si="15"/>
        <v>310187.2</v>
      </c>
      <c r="AB24" s="31">
        <f t="shared" si="9"/>
        <v>7539303.9100000001</v>
      </c>
      <c r="AC24" s="28">
        <f t="shared" si="10"/>
        <v>949596.3900000006</v>
      </c>
      <c r="AD24" s="29">
        <f t="shared" si="1"/>
        <v>85.682792789593236</v>
      </c>
      <c r="AE24" s="32"/>
    </row>
    <row r="25" spans="1:31" ht="21.75">
      <c r="A25" s="41">
        <v>16</v>
      </c>
      <c r="B25" s="26" t="s">
        <v>37</v>
      </c>
      <c r="C25" s="27">
        <v>1948560</v>
      </c>
      <c r="D25" s="27">
        <v>1623800</v>
      </c>
      <c r="E25" s="28">
        <f t="shared" si="11"/>
        <v>324760</v>
      </c>
      <c r="F25" s="29">
        <f t="shared" si="2"/>
        <v>83.333333333333343</v>
      </c>
      <c r="G25" s="30">
        <v>46422</v>
      </c>
      <c r="H25" s="30">
        <v>38547</v>
      </c>
      <c r="I25" s="28">
        <f t="shared" si="16"/>
        <v>7875</v>
      </c>
      <c r="J25" s="29">
        <f t="shared" si="3"/>
        <v>83.036060488561461</v>
      </c>
      <c r="K25" s="27">
        <v>879668</v>
      </c>
      <c r="L25" s="27">
        <v>0</v>
      </c>
      <c r="M25" s="27">
        <v>879473.14</v>
      </c>
      <c r="N25" s="28">
        <f t="shared" si="13"/>
        <v>194.85999999998603</v>
      </c>
      <c r="O25" s="29">
        <f t="shared" si="4"/>
        <v>99.977848461010282</v>
      </c>
      <c r="P25" s="27">
        <v>2251000</v>
      </c>
      <c r="Q25" s="27">
        <v>0</v>
      </c>
      <c r="R25" s="27">
        <v>2229000</v>
      </c>
      <c r="S25" s="28">
        <f t="shared" si="5"/>
        <v>22000</v>
      </c>
      <c r="T25" s="29">
        <f t="shared" si="6"/>
        <v>99.022656597067964</v>
      </c>
      <c r="U25" s="27">
        <v>3795719</v>
      </c>
      <c r="V25" s="27">
        <v>223199.25</v>
      </c>
      <c r="W25" s="27">
        <v>3300982.37</v>
      </c>
      <c r="X25" s="28">
        <f t="shared" si="14"/>
        <v>271537.37999999989</v>
      </c>
      <c r="Y25" s="29">
        <f t="shared" si="7"/>
        <v>86.965931092370113</v>
      </c>
      <c r="Z25" s="31">
        <f>SUM(C25,K25,P25,U25,G25)</f>
        <v>8921369</v>
      </c>
      <c r="AA25" s="31">
        <f t="shared" si="15"/>
        <v>223199.25</v>
      </c>
      <c r="AB25" s="31">
        <f t="shared" si="9"/>
        <v>8071802.5100000007</v>
      </c>
      <c r="AC25" s="28">
        <f t="shared" si="10"/>
        <v>626367.23999999929</v>
      </c>
      <c r="AD25" s="29">
        <f t="shared" si="1"/>
        <v>90.477173514513311</v>
      </c>
      <c r="AE25" s="32"/>
    </row>
    <row r="26" spans="1:31" ht="21.75">
      <c r="A26" s="42"/>
      <c r="B26" s="43"/>
      <c r="C26" s="43"/>
      <c r="D26" s="43"/>
      <c r="E26" s="43"/>
      <c r="F26" s="44"/>
      <c r="G26" s="45"/>
      <c r="H26" s="45"/>
      <c r="I26" s="45"/>
      <c r="J26" s="44"/>
      <c r="K26" s="46"/>
      <c r="L26" s="46"/>
      <c r="M26" s="43"/>
      <c r="N26" s="43"/>
      <c r="O26" s="47"/>
      <c r="P26" s="43"/>
      <c r="Q26" s="43"/>
      <c r="R26" s="43"/>
      <c r="S26" s="43"/>
      <c r="T26" s="43"/>
      <c r="U26" s="43"/>
      <c r="V26" s="43"/>
      <c r="W26" s="43"/>
      <c r="X26" s="43"/>
      <c r="Y26" s="44"/>
      <c r="Z26" s="48"/>
      <c r="AA26" s="48"/>
      <c r="AB26" s="49"/>
      <c r="AC26" s="43"/>
      <c r="AD26" s="43"/>
    </row>
    <row r="27" spans="1:31" ht="21.75">
      <c r="A27" s="42"/>
      <c r="B27" s="42"/>
      <c r="C27" s="42"/>
      <c r="D27" s="42"/>
      <c r="E27" s="42"/>
      <c r="F27" s="47"/>
      <c r="G27" s="50"/>
      <c r="H27" s="50"/>
      <c r="I27" s="50"/>
      <c r="J27" s="47"/>
      <c r="K27" s="51"/>
      <c r="L27" s="51"/>
      <c r="M27" s="42"/>
      <c r="N27" s="42"/>
      <c r="P27" s="42"/>
      <c r="Q27" s="42"/>
      <c r="R27" s="42"/>
      <c r="S27" s="42"/>
      <c r="T27" s="42"/>
      <c r="U27" s="42"/>
      <c r="V27" s="42"/>
      <c r="W27" s="42"/>
      <c r="X27" s="42"/>
      <c r="Y27" s="52" t="s">
        <v>38</v>
      </c>
      <c r="Z27" s="52"/>
      <c r="AA27" s="52"/>
      <c r="AB27" s="52"/>
      <c r="AC27" s="52"/>
      <c r="AD27" s="52"/>
    </row>
  </sheetData>
  <mergeCells count="17">
    <mergeCell ref="Y27:AD2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5748031496062992" right="0.15748031496062992" top="0.35433070866141736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สสภ.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2021-10-14T03:45:23Z</cp:lastPrinted>
  <dcterms:created xsi:type="dcterms:W3CDTF">2021-10-14T03:45:14Z</dcterms:created>
  <dcterms:modified xsi:type="dcterms:W3CDTF">2021-10-14T03:45:43Z</dcterms:modified>
</cp:coreProperties>
</file>