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90" windowWidth="20100" windowHeight="7395"/>
  </bookViews>
  <sheets>
    <sheet name="สสภ." sheetId="1" r:id="rId1"/>
  </sheets>
  <calcPr calcId="124519"/>
</workbook>
</file>

<file path=xl/calcChain.xml><?xml version="1.0" encoding="utf-8"?>
<calcChain xmlns="http://schemas.openxmlformats.org/spreadsheetml/2006/main">
  <c r="AB25" i="1"/>
  <c r="AD25" s="1"/>
  <c r="AA25"/>
  <c r="Z25"/>
  <c r="AC25" s="1"/>
  <c r="Y25"/>
  <c r="X25"/>
  <c r="T25"/>
  <c r="S25"/>
  <c r="O25"/>
  <c r="N25"/>
  <c r="J25"/>
  <c r="I25"/>
  <c r="F25"/>
  <c r="E25"/>
  <c r="AB24"/>
  <c r="AD24" s="1"/>
  <c r="AA24"/>
  <c r="AC24" s="1"/>
  <c r="Z24"/>
  <c r="Y24"/>
  <c r="X24"/>
  <c r="T24"/>
  <c r="S24"/>
  <c r="O24"/>
  <c r="N24"/>
  <c r="J24"/>
  <c r="I24"/>
  <c r="F24"/>
  <c r="E24"/>
  <c r="AB23"/>
  <c r="AD23" s="1"/>
  <c r="AA23"/>
  <c r="Z23"/>
  <c r="AC23" s="1"/>
  <c r="Y23"/>
  <c r="X23"/>
  <c r="T23"/>
  <c r="S23"/>
  <c r="O23"/>
  <c r="N23"/>
  <c r="J23"/>
  <c r="I23"/>
  <c r="F23"/>
  <c r="E23"/>
  <c r="AB22"/>
  <c r="AD22" s="1"/>
  <c r="AA22"/>
  <c r="AC22" s="1"/>
  <c r="Z22"/>
  <c r="Y22"/>
  <c r="X22"/>
  <c r="T22"/>
  <c r="S22"/>
  <c r="O22"/>
  <c r="N22"/>
  <c r="J22"/>
  <c r="I22"/>
  <c r="F22"/>
  <c r="E22"/>
  <c r="AB21"/>
  <c r="AD21" s="1"/>
  <c r="AA21"/>
  <c r="Z21"/>
  <c r="AC21" s="1"/>
  <c r="Y21"/>
  <c r="X21"/>
  <c r="T21"/>
  <c r="S21"/>
  <c r="O21"/>
  <c r="N21"/>
  <c r="J21"/>
  <c r="I21"/>
  <c r="F21"/>
  <c r="E21"/>
  <c r="AB20"/>
  <c r="AD20" s="1"/>
  <c r="AA20"/>
  <c r="AC20" s="1"/>
  <c r="Z20"/>
  <c r="Y20"/>
  <c r="X20"/>
  <c r="T20"/>
  <c r="S20"/>
  <c r="O20"/>
  <c r="N20"/>
  <c r="J20"/>
  <c r="I20"/>
  <c r="F20"/>
  <c r="E20"/>
  <c r="AB19"/>
  <c r="AD19" s="1"/>
  <c r="AA19"/>
  <c r="Z19"/>
  <c r="AC19" s="1"/>
  <c r="Y19"/>
  <c r="X19"/>
  <c r="T19"/>
  <c r="S19"/>
  <c r="O19"/>
  <c r="N19"/>
  <c r="J19"/>
  <c r="I19"/>
  <c r="F19"/>
  <c r="E19"/>
  <c r="AB18"/>
  <c r="AD18" s="1"/>
  <c r="AA18"/>
  <c r="AC18" s="1"/>
  <c r="Z18"/>
  <c r="Y18"/>
  <c r="X18"/>
  <c r="T18"/>
  <c r="S18"/>
  <c r="O18"/>
  <c r="N18"/>
  <c r="J18"/>
  <c r="I18"/>
  <c r="F18"/>
  <c r="E18"/>
  <c r="AB17"/>
  <c r="AD17" s="1"/>
  <c r="AA17"/>
  <c r="Z17"/>
  <c r="AC17" s="1"/>
  <c r="Y17"/>
  <c r="X17"/>
  <c r="T17"/>
  <c r="S17"/>
  <c r="O17"/>
  <c r="N17"/>
  <c r="J17"/>
  <c r="I17"/>
  <c r="F17"/>
  <c r="E17"/>
  <c r="AB16"/>
  <c r="AD16" s="1"/>
  <c r="AA16"/>
  <c r="AC16" s="1"/>
  <c r="Z16"/>
  <c r="Y16"/>
  <c r="X16"/>
  <c r="T16"/>
  <c r="S16"/>
  <c r="O16"/>
  <c r="N16"/>
  <c r="J16"/>
  <c r="I16"/>
  <c r="F16"/>
  <c r="E16"/>
  <c r="AB15"/>
  <c r="AD15" s="1"/>
  <c r="AA15"/>
  <c r="Z15"/>
  <c r="AC15" s="1"/>
  <c r="Y15"/>
  <c r="X15"/>
  <c r="T15"/>
  <c r="S15"/>
  <c r="O15"/>
  <c r="N15"/>
  <c r="J15"/>
  <c r="I15"/>
  <c r="F15"/>
  <c r="E15"/>
  <c r="AB14"/>
  <c r="AD14" s="1"/>
  <c r="AA14"/>
  <c r="AC14" s="1"/>
  <c r="Z14"/>
  <c r="Y14"/>
  <c r="X14"/>
  <c r="T14"/>
  <c r="S14"/>
  <c r="O14"/>
  <c r="N14"/>
  <c r="J14"/>
  <c r="I14"/>
  <c r="F14"/>
  <c r="E14"/>
  <c r="AB13"/>
  <c r="AD13" s="1"/>
  <c r="AA13"/>
  <c r="Z13"/>
  <c r="AC13" s="1"/>
  <c r="Y13"/>
  <c r="X13"/>
  <c r="T13"/>
  <c r="S13"/>
  <c r="O13"/>
  <c r="N13"/>
  <c r="J13"/>
  <c r="I13"/>
  <c r="F13"/>
  <c r="E13"/>
  <c r="AB12"/>
  <c r="AD12" s="1"/>
  <c r="AA12"/>
  <c r="AC12" s="1"/>
  <c r="Z12"/>
  <c r="Y12"/>
  <c r="X12"/>
  <c r="T12"/>
  <c r="S12"/>
  <c r="O12"/>
  <c r="N12"/>
  <c r="J12"/>
  <c r="I12"/>
  <c r="F12"/>
  <c r="E12"/>
  <c r="AB11"/>
  <c r="AD11" s="1"/>
  <c r="AA11"/>
  <c r="Z11"/>
  <c r="AC11" s="1"/>
  <c r="Y11"/>
  <c r="X11"/>
  <c r="T11"/>
  <c r="S11"/>
  <c r="S9" s="1"/>
  <c r="O11"/>
  <c r="N11"/>
  <c r="J11"/>
  <c r="I11"/>
  <c r="I9" s="1"/>
  <c r="F11"/>
  <c r="E11"/>
  <c r="E9" s="1"/>
  <c r="AB10"/>
  <c r="AD10" s="1"/>
  <c r="AA10"/>
  <c r="AA9" s="1"/>
  <c r="Z10"/>
  <c r="Y10"/>
  <c r="X10"/>
  <c r="T10"/>
  <c r="S10"/>
  <c r="O10"/>
  <c r="N10"/>
  <c r="J10"/>
  <c r="I10"/>
  <c r="F10"/>
  <c r="E10"/>
  <c r="AB9"/>
  <c r="AD9" s="1"/>
  <c r="Z9"/>
  <c r="X9"/>
  <c r="W9"/>
  <c r="Y9" s="1"/>
  <c r="V9"/>
  <c r="U9"/>
  <c r="R9"/>
  <c r="T9" s="1"/>
  <c r="Q9"/>
  <c r="P9"/>
  <c r="N9"/>
  <c r="M9"/>
  <c r="O9" s="1"/>
  <c r="L9"/>
  <c r="K9"/>
  <c r="H9"/>
  <c r="J9" s="1"/>
  <c r="G9"/>
  <c r="D9"/>
  <c r="F9" s="1"/>
  <c r="C9"/>
  <c r="AC10" l="1"/>
  <c r="AC9" s="1"/>
</calcChain>
</file>

<file path=xl/sharedStrings.xml><?xml version="1.0" encoding="utf-8"?>
<sst xmlns="http://schemas.openxmlformats.org/spreadsheetml/2006/main" count="90" uniqueCount="39">
  <si>
    <t>รายงานผลการเบิกจ่ายงบประมาณ ประจำปีงบประมาณ พ.ศ. 2565</t>
  </si>
  <si>
    <t>สำนักงานสิ่งแวดล้อมภาคที่ 1-16</t>
  </si>
  <si>
    <t>สะสมเดือนกุมภาพันธ์ 2565 เทียบจากงบประมาณที่ได้รับจัดสรร ไตรมาสที่ 1 จากระบบ GFMIS</t>
  </si>
  <si>
    <t>ที่</t>
  </si>
  <si>
    <t>หน่วยงาน</t>
  </si>
  <si>
    <t>แผนงานบุคลากรภาครัฐ</t>
  </si>
  <si>
    <t>แผนงานพื้นฐาน</t>
  </si>
  <si>
    <t>แผนงานพื้นฐาน/ยุทธศาสตร์/บูรณาการ</t>
  </si>
  <si>
    <t>แผนงานบุคลากร/พื้นฐาน/ยุทธศาสตร์/บูรณาการ</t>
  </si>
  <si>
    <t>งบบุคลากร</t>
  </si>
  <si>
    <t>งบดำเนินงาน</t>
  </si>
  <si>
    <t>งบลงทุน</t>
  </si>
  <si>
    <t>งบรายจ่ายอื่น</t>
  </si>
  <si>
    <t>รวมผลการเบิกจ่ายทุกหมวด</t>
  </si>
  <si>
    <t>งปม.ที่ได้รับ</t>
  </si>
  <si>
    <t>ผลเบิกจ่าย</t>
  </si>
  <si>
    <t>คงเหลือ</t>
  </si>
  <si>
    <t>ร้อยละ</t>
  </si>
  <si>
    <t>PO</t>
  </si>
  <si>
    <t>(บาท)</t>
  </si>
  <si>
    <t>เบิกจ่าย</t>
  </si>
  <si>
    <t>สสภ.</t>
  </si>
  <si>
    <t>สสภ.1</t>
  </si>
  <si>
    <t>สสภ.2</t>
  </si>
  <si>
    <t>สสภ.3</t>
  </si>
  <si>
    <t>สสภ.4</t>
  </si>
  <si>
    <t>สสภ.5</t>
  </si>
  <si>
    <t>สสภ.6</t>
  </si>
  <si>
    <t>สสภ.7</t>
  </si>
  <si>
    <t>สสภ.8</t>
  </si>
  <si>
    <t>สสภ.9</t>
  </si>
  <si>
    <t>สสภ.10</t>
  </si>
  <si>
    <t>สสภ.11</t>
  </si>
  <si>
    <t>สสภ.12</t>
  </si>
  <si>
    <t>สสภ.13</t>
  </si>
  <si>
    <t>สสภ.14</t>
  </si>
  <si>
    <t>สสภ.15</t>
  </si>
  <si>
    <t>สสภ.16</t>
  </si>
  <si>
    <t xml:space="preserve">   (ข้อมูลจาก GFMIS 1.03.65 เวลา: 08.56 น.)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</si>
</sst>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??_);_(@_)"/>
    <numFmt numFmtId="188" formatCode="_(* #,##0.00_);_(* \(#,##0.00\);_(* &quot;-&quot;??_);_(@_)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7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8" fillId="0" borderId="0"/>
    <xf numFmtId="0" fontId="7" fillId="0" borderId="0"/>
  </cellStyleXfs>
  <cellXfs count="52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3" fontId="2" fillId="0" borderId="0" xfId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43" fontId="3" fillId="0" borderId="5" xfId="1" applyFont="1" applyFill="1" applyBorder="1" applyAlignment="1">
      <alignment horizontal="center"/>
    </xf>
    <xf numFmtId="187" fontId="3" fillId="0" borderId="5" xfId="0" applyNumberFormat="1" applyFont="1" applyFill="1" applyBorder="1" applyAlignment="1">
      <alignment horizontal="center"/>
    </xf>
    <xf numFmtId="187" fontId="3" fillId="0" borderId="6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3" fontId="3" fillId="0" borderId="8" xfId="1" applyFont="1" applyFill="1" applyBorder="1" applyAlignment="1">
      <alignment horizontal="center"/>
    </xf>
    <xf numFmtId="187" fontId="3" fillId="0" borderId="8" xfId="0" applyNumberFormat="1" applyFont="1" applyFill="1" applyBorder="1" applyAlignment="1">
      <alignment horizontal="center"/>
    </xf>
    <xf numFmtId="187" fontId="3" fillId="0" borderId="9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5" xfId="0" applyFont="1" applyBorder="1"/>
    <xf numFmtId="0" fontId="3" fillId="2" borderId="4" xfId="0" applyFont="1" applyFill="1" applyBorder="1" applyAlignment="1">
      <alignment horizontal="center"/>
    </xf>
    <xf numFmtId="188" fontId="3" fillId="2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43" fontId="0" fillId="0" borderId="0" xfId="0" applyNumberFormat="1"/>
    <xf numFmtId="0" fontId="3" fillId="0" borderId="1" xfId="0" applyFont="1" applyFill="1" applyBorder="1" applyAlignment="1">
      <alignment horizontal="center"/>
    </xf>
    <xf numFmtId="43" fontId="3" fillId="0" borderId="1" xfId="1" applyFont="1" applyFill="1" applyBorder="1"/>
    <xf numFmtId="188" fontId="3" fillId="0" borderId="1" xfId="1" applyNumberFormat="1" applyFont="1" applyFill="1" applyBorder="1"/>
    <xf numFmtId="2" fontId="3" fillId="0" borderId="1" xfId="0" applyNumberFormat="1" applyFont="1" applyFill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188" fontId="3" fillId="0" borderId="1" xfId="0" applyNumberFormat="1" applyFont="1" applyFill="1" applyBorder="1" applyAlignment="1">
      <alignment horizontal="center"/>
    </xf>
    <xf numFmtId="43" fontId="0" fillId="0" borderId="0" xfId="0" applyNumberFormat="1" applyFill="1"/>
    <xf numFmtId="0" fontId="0" fillId="0" borderId="0" xfId="0" applyFill="1"/>
    <xf numFmtId="0" fontId="3" fillId="4" borderId="1" xfId="0" applyFont="1" applyFill="1" applyBorder="1" applyAlignment="1">
      <alignment horizontal="center"/>
    </xf>
    <xf numFmtId="43" fontId="3" fillId="4" borderId="1" xfId="1" applyFont="1" applyFill="1" applyBorder="1"/>
    <xf numFmtId="188" fontId="3" fillId="4" borderId="1" xfId="1" applyNumberFormat="1" applyFont="1" applyFill="1" applyBorder="1"/>
    <xf numFmtId="2" fontId="3" fillId="4" borderId="1" xfId="0" applyNumberFormat="1" applyFont="1" applyFill="1" applyBorder="1" applyAlignment="1">
      <alignment horizontal="center"/>
    </xf>
    <xf numFmtId="188" fontId="3" fillId="4" borderId="1" xfId="0" applyNumberFormat="1" applyFont="1" applyFill="1" applyBorder="1" applyAlignment="1">
      <alignment horizontal="center"/>
    </xf>
    <xf numFmtId="0" fontId="0" fillId="4" borderId="0" xfId="0" applyFill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43" fontId="4" fillId="0" borderId="0" xfId="1" applyFont="1" applyFill="1" applyBorder="1" applyAlignment="1">
      <alignment horizontal="center"/>
    </xf>
    <xf numFmtId="187" fontId="4" fillId="0" borderId="0" xfId="0" applyNumberFormat="1" applyFont="1" applyFill="1" applyBorder="1"/>
    <xf numFmtId="0" fontId="4" fillId="0" borderId="0" xfId="0" applyFont="1" applyAlignment="1">
      <alignment horizontal="center"/>
    </xf>
    <xf numFmtId="0" fontId="5" fillId="0" borderId="0" xfId="0" applyFont="1" applyFill="1" applyBorder="1"/>
    <xf numFmtId="0" fontId="4" fillId="0" borderId="0" xfId="0" applyFont="1" applyAlignment="1">
      <alignment horizontal="left"/>
    </xf>
    <xf numFmtId="43" fontId="4" fillId="0" borderId="0" xfId="1" applyFont="1" applyAlignment="1">
      <alignment horizontal="center"/>
    </xf>
    <xf numFmtId="187" fontId="4" fillId="0" borderId="0" xfId="0" applyNumberFormat="1" applyFont="1"/>
    <xf numFmtId="0" fontId="3" fillId="0" borderId="0" xfId="0" applyFont="1" applyBorder="1" applyAlignment="1">
      <alignment horizontal="center"/>
    </xf>
  </cellXfs>
  <cellStyles count="13">
    <cellStyle name="Comma 10" xfId="2"/>
    <cellStyle name="Comma 2" xfId="3"/>
    <cellStyle name="Comma 2 2" xfId="4"/>
    <cellStyle name="Comma 3" xfId="5"/>
    <cellStyle name="Comma 4" xfId="6"/>
    <cellStyle name="Comma 6" xfId="7"/>
    <cellStyle name="Normal 10" xfId="8"/>
    <cellStyle name="Normal 2 2" xfId="9"/>
    <cellStyle name="Normal 3" xfId="10"/>
    <cellStyle name="Normal 5" xfId="11"/>
    <cellStyle name="Normal 6" xfId="1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7"/>
  <sheetViews>
    <sheetView tabSelected="1" zoomScale="90" zoomScaleNormal="90" workbookViewId="0">
      <pane xSplit="2" topLeftCell="C1" activePane="topRight" state="frozen"/>
      <selection activeCell="B1" sqref="B1"/>
      <selection pane="topRight" activeCell="V29" sqref="V29"/>
    </sheetView>
  </sheetViews>
  <sheetFormatPr defaultRowHeight="14.25"/>
  <cols>
    <col min="1" max="1" width="2.875" customWidth="1"/>
    <col min="2" max="2" width="8.375" bestFit="1" customWidth="1"/>
    <col min="3" max="3" width="12.125" bestFit="1" customWidth="1"/>
    <col min="4" max="4" width="12.25" bestFit="1" customWidth="1"/>
    <col min="5" max="5" width="11.25" hidden="1" customWidth="1"/>
    <col min="6" max="6" width="6.375" bestFit="1" customWidth="1"/>
    <col min="7" max="8" width="11.125" bestFit="1" customWidth="1"/>
    <col min="9" max="9" width="11.125" hidden="1" customWidth="1"/>
    <col min="10" max="10" width="6.375" bestFit="1" customWidth="1"/>
    <col min="11" max="11" width="11.25" bestFit="1" customWidth="1"/>
    <col min="12" max="12" width="9.875" bestFit="1" customWidth="1"/>
    <col min="13" max="13" width="11.125" bestFit="1" customWidth="1"/>
    <col min="14" max="14" width="12" hidden="1" customWidth="1"/>
    <col min="15" max="15" width="6.375" bestFit="1" customWidth="1"/>
    <col min="16" max="17" width="12.125" bestFit="1" customWidth="1"/>
    <col min="18" max="18" width="11.125" bestFit="1" customWidth="1"/>
    <col min="19" max="19" width="12.125" hidden="1" customWidth="1"/>
    <col min="20" max="20" width="6.375" bestFit="1" customWidth="1"/>
    <col min="21" max="21" width="12.25" bestFit="1" customWidth="1"/>
    <col min="22" max="22" width="11.125" bestFit="1" customWidth="1"/>
    <col min="23" max="23" width="12.25" bestFit="1" customWidth="1"/>
    <col min="24" max="24" width="12.125" hidden="1" customWidth="1"/>
    <col min="25" max="25" width="6.375" bestFit="1" customWidth="1"/>
    <col min="26" max="26" width="13" bestFit="1" customWidth="1"/>
    <col min="27" max="27" width="12.375" bestFit="1" customWidth="1"/>
    <col min="28" max="28" width="12.25" bestFit="1" customWidth="1"/>
    <col min="29" max="29" width="12.125" hidden="1" customWidth="1"/>
    <col min="30" max="30" width="6.375" bestFit="1" customWidth="1"/>
    <col min="31" max="31" width="15.125" bestFit="1" customWidth="1"/>
  </cols>
  <sheetData>
    <row r="1" spans="1:31" ht="30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</row>
    <row r="2" spans="1:31" ht="30.7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1" ht="30.7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2"/>
    </row>
    <row r="4" spans="1:31" ht="30.75">
      <c r="A4" s="4"/>
      <c r="B4" s="4"/>
      <c r="C4" s="4"/>
      <c r="D4" s="4"/>
      <c r="E4" s="4"/>
      <c r="F4" s="4"/>
      <c r="G4" s="5"/>
      <c r="H4" s="5"/>
      <c r="I4" s="5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1" ht="21.75">
      <c r="A5" s="6" t="s">
        <v>3</v>
      </c>
      <c r="B5" s="7" t="s">
        <v>4</v>
      </c>
      <c r="C5" s="7" t="s">
        <v>5</v>
      </c>
      <c r="D5" s="7"/>
      <c r="E5" s="7"/>
      <c r="F5" s="7"/>
      <c r="G5" s="7"/>
      <c r="H5" s="7"/>
      <c r="I5" s="7"/>
      <c r="J5" s="7"/>
      <c r="K5" s="7" t="s">
        <v>6</v>
      </c>
      <c r="L5" s="7"/>
      <c r="M5" s="7"/>
      <c r="N5" s="7"/>
      <c r="O5" s="7"/>
      <c r="P5" s="7" t="s">
        <v>7</v>
      </c>
      <c r="Q5" s="7"/>
      <c r="R5" s="7"/>
      <c r="S5" s="7"/>
      <c r="T5" s="7"/>
      <c r="U5" s="7" t="s">
        <v>7</v>
      </c>
      <c r="V5" s="7"/>
      <c r="W5" s="7"/>
      <c r="X5" s="7"/>
      <c r="Y5" s="7"/>
      <c r="Z5" s="7" t="s">
        <v>8</v>
      </c>
      <c r="AA5" s="7"/>
      <c r="AB5" s="7"/>
      <c r="AC5" s="7"/>
      <c r="AD5" s="7"/>
    </row>
    <row r="6" spans="1:31" ht="21.75">
      <c r="A6" s="6"/>
      <c r="B6" s="7"/>
      <c r="C6" s="7" t="s">
        <v>9</v>
      </c>
      <c r="D6" s="7"/>
      <c r="E6" s="7"/>
      <c r="F6" s="7"/>
      <c r="G6" s="8" t="s">
        <v>10</v>
      </c>
      <c r="H6" s="8"/>
      <c r="I6" s="8"/>
      <c r="J6" s="9"/>
      <c r="K6" s="8" t="s">
        <v>10</v>
      </c>
      <c r="L6" s="8"/>
      <c r="M6" s="8"/>
      <c r="N6" s="8"/>
      <c r="O6" s="9"/>
      <c r="P6" s="10" t="s">
        <v>11</v>
      </c>
      <c r="Q6" s="8"/>
      <c r="R6" s="8"/>
      <c r="S6" s="8"/>
      <c r="T6" s="9"/>
      <c r="U6" s="8" t="s">
        <v>12</v>
      </c>
      <c r="V6" s="8"/>
      <c r="W6" s="8"/>
      <c r="X6" s="8"/>
      <c r="Y6" s="9"/>
      <c r="Z6" s="10" t="s">
        <v>13</v>
      </c>
      <c r="AA6" s="8"/>
      <c r="AB6" s="8"/>
      <c r="AC6" s="8"/>
      <c r="AD6" s="9"/>
    </row>
    <row r="7" spans="1:31" ht="21.75">
      <c r="A7" s="6"/>
      <c r="B7" s="7"/>
      <c r="C7" s="11" t="s">
        <v>14</v>
      </c>
      <c r="D7" s="11" t="s">
        <v>15</v>
      </c>
      <c r="E7" s="11" t="s">
        <v>16</v>
      </c>
      <c r="F7" s="11" t="s">
        <v>17</v>
      </c>
      <c r="G7" s="12" t="s">
        <v>14</v>
      </c>
      <c r="H7" s="12" t="s">
        <v>15</v>
      </c>
      <c r="I7" s="12" t="s">
        <v>16</v>
      </c>
      <c r="J7" s="11" t="s">
        <v>17</v>
      </c>
      <c r="K7" s="13" t="s">
        <v>14</v>
      </c>
      <c r="L7" s="14" t="s">
        <v>18</v>
      </c>
      <c r="M7" s="15" t="s">
        <v>15</v>
      </c>
      <c r="N7" s="15" t="s">
        <v>16</v>
      </c>
      <c r="O7" s="11" t="s">
        <v>17</v>
      </c>
      <c r="P7" s="11" t="s">
        <v>14</v>
      </c>
      <c r="Q7" s="14" t="s">
        <v>18</v>
      </c>
      <c r="R7" s="11" t="s">
        <v>15</v>
      </c>
      <c r="S7" s="15" t="s">
        <v>16</v>
      </c>
      <c r="T7" s="11" t="s">
        <v>17</v>
      </c>
      <c r="U7" s="11" t="s">
        <v>14</v>
      </c>
      <c r="V7" s="14" t="s">
        <v>18</v>
      </c>
      <c r="W7" s="15" t="s">
        <v>15</v>
      </c>
      <c r="X7" s="15" t="s">
        <v>16</v>
      </c>
      <c r="Y7" s="11" t="s">
        <v>17</v>
      </c>
      <c r="Z7" s="11" t="s">
        <v>14</v>
      </c>
      <c r="AA7" s="14" t="s">
        <v>18</v>
      </c>
      <c r="AB7" s="15" t="s">
        <v>15</v>
      </c>
      <c r="AC7" s="15" t="s">
        <v>16</v>
      </c>
      <c r="AD7" s="11" t="s">
        <v>17</v>
      </c>
    </row>
    <row r="8" spans="1:31" ht="21.75">
      <c r="A8" s="6"/>
      <c r="B8" s="7"/>
      <c r="C8" s="16" t="s">
        <v>19</v>
      </c>
      <c r="D8" s="16" t="s">
        <v>19</v>
      </c>
      <c r="E8" s="16" t="s">
        <v>19</v>
      </c>
      <c r="F8" s="16" t="s">
        <v>20</v>
      </c>
      <c r="G8" s="17" t="s">
        <v>19</v>
      </c>
      <c r="H8" s="17" t="s">
        <v>19</v>
      </c>
      <c r="I8" s="17" t="s">
        <v>19</v>
      </c>
      <c r="J8" s="16" t="s">
        <v>20</v>
      </c>
      <c r="K8" s="18" t="s">
        <v>19</v>
      </c>
      <c r="L8" s="19" t="s">
        <v>19</v>
      </c>
      <c r="M8" s="20" t="s">
        <v>19</v>
      </c>
      <c r="N8" s="20" t="s">
        <v>19</v>
      </c>
      <c r="O8" s="16" t="s">
        <v>20</v>
      </c>
      <c r="P8" s="16" t="s">
        <v>19</v>
      </c>
      <c r="Q8" s="19" t="s">
        <v>19</v>
      </c>
      <c r="R8" s="16" t="s">
        <v>19</v>
      </c>
      <c r="S8" s="20" t="s">
        <v>19</v>
      </c>
      <c r="T8" s="16" t="s">
        <v>20</v>
      </c>
      <c r="U8" s="16" t="s">
        <v>19</v>
      </c>
      <c r="V8" s="19" t="s">
        <v>19</v>
      </c>
      <c r="W8" s="20" t="s">
        <v>19</v>
      </c>
      <c r="X8" s="20" t="s">
        <v>19</v>
      </c>
      <c r="Y8" s="16" t="s">
        <v>20</v>
      </c>
      <c r="Z8" s="16" t="s">
        <v>19</v>
      </c>
      <c r="AA8" s="19" t="s">
        <v>19</v>
      </c>
      <c r="AB8" s="20" t="s">
        <v>19</v>
      </c>
      <c r="AC8" s="20" t="s">
        <v>19</v>
      </c>
      <c r="AD8" s="16" t="s">
        <v>20</v>
      </c>
    </row>
    <row r="9" spans="1:31" ht="21.75">
      <c r="A9" s="21"/>
      <c r="B9" s="22" t="s">
        <v>21</v>
      </c>
      <c r="C9" s="23">
        <f>SUM(C10:C25)</f>
        <v>14123700</v>
      </c>
      <c r="D9" s="23">
        <f>SUM(D10:D25)</f>
        <v>12041875</v>
      </c>
      <c r="E9" s="23">
        <f>SUM(E10:E25)</f>
        <v>2081825</v>
      </c>
      <c r="F9" s="24">
        <f>D9/C9*100</f>
        <v>85.260059332894357</v>
      </c>
      <c r="G9" s="23">
        <f>SUM(G10:G25)</f>
        <v>1247176</v>
      </c>
      <c r="H9" s="23">
        <f>SUM(H10:H25)</f>
        <v>1141031</v>
      </c>
      <c r="I9" s="23">
        <f>SUM(I10:I25)</f>
        <v>106145</v>
      </c>
      <c r="J9" s="24">
        <f>H9/G9*100</f>
        <v>91.489172338146346</v>
      </c>
      <c r="K9" s="23">
        <f>SUM(K10:K25)</f>
        <v>7024784.5</v>
      </c>
      <c r="L9" s="23">
        <f>SUM(L10:L25)</f>
        <v>374727.39999999997</v>
      </c>
      <c r="M9" s="23">
        <f>SUM(M10:M25)</f>
        <v>5496641.9100000011</v>
      </c>
      <c r="N9" s="23">
        <f>SUM(N10:N25)</f>
        <v>1153415.1900000002</v>
      </c>
      <c r="O9" s="24">
        <f t="shared" ref="O9:O25" si="0">M9/K9*100</f>
        <v>78.246413252961716</v>
      </c>
      <c r="P9" s="23">
        <f>SUM(P10:P25)</f>
        <v>57079900</v>
      </c>
      <c r="Q9" s="23">
        <f>SUM(Q10:Q25)</f>
        <v>42241904.230000004</v>
      </c>
      <c r="R9" s="23">
        <f>SUM(R10:R25)</f>
        <v>3430029</v>
      </c>
      <c r="S9" s="23">
        <f>SUM(S10:S25)</f>
        <v>11407966.77</v>
      </c>
      <c r="T9" s="24">
        <f>R9/P9*100</f>
        <v>6.0091713545398644</v>
      </c>
      <c r="U9" s="23">
        <f>SUM(U10:U25)</f>
        <v>30517860</v>
      </c>
      <c r="V9" s="23">
        <f>SUM(V10:V25)</f>
        <v>2170173.5099999998</v>
      </c>
      <c r="W9" s="23">
        <f>SUM(W10:W25)</f>
        <v>18700152.609999996</v>
      </c>
      <c r="X9" s="23">
        <f>SUM(X10:X25)</f>
        <v>9647533.879999999</v>
      </c>
      <c r="Y9" s="24">
        <f>W9/U9*100</f>
        <v>61.276094097030374</v>
      </c>
      <c r="Z9" s="23">
        <f>SUM(Z10:Z25)</f>
        <v>109993420.5</v>
      </c>
      <c r="AA9" s="23">
        <f>SUM(AA10:AA25)</f>
        <v>44786805.140000001</v>
      </c>
      <c r="AB9" s="23">
        <f>SUM(AB10:AB25)</f>
        <v>40809729.519999996</v>
      </c>
      <c r="AC9" s="23">
        <f>SUM(AC10:AC25)</f>
        <v>24396885.840000004</v>
      </c>
      <c r="AD9" s="24">
        <f t="shared" ref="AD9:AD25" si="1">AB9/Z9*100</f>
        <v>37.101973313031024</v>
      </c>
      <c r="AE9" s="25"/>
    </row>
    <row r="10" spans="1:31" s="33" customFormat="1" ht="21.75">
      <c r="A10" s="26">
        <v>1</v>
      </c>
      <c r="B10" s="26" t="s">
        <v>22</v>
      </c>
      <c r="C10" s="27">
        <v>882720</v>
      </c>
      <c r="D10" s="27">
        <v>740150</v>
      </c>
      <c r="E10" s="28">
        <f>SUM(C10-D10)</f>
        <v>142570</v>
      </c>
      <c r="F10" s="29">
        <f t="shared" ref="F10:F25" si="2">D10/C10*100</f>
        <v>83.848785571868774</v>
      </c>
      <c r="G10" s="30">
        <v>58875</v>
      </c>
      <c r="H10" s="30">
        <v>54020</v>
      </c>
      <c r="I10" s="28">
        <f>SUM(G10-H10)</f>
        <v>4855</v>
      </c>
      <c r="J10" s="29">
        <f t="shared" ref="J10:J25" si="3">H10/G10*100</f>
        <v>91.753715498938419</v>
      </c>
      <c r="K10" s="27">
        <v>384811.5</v>
      </c>
      <c r="L10" s="27">
        <v>27000</v>
      </c>
      <c r="M10" s="27">
        <v>255056.48</v>
      </c>
      <c r="N10" s="28">
        <f t="shared" ref="N10:N25" si="4">K10-L10-M10</f>
        <v>102755.01999999999</v>
      </c>
      <c r="O10" s="29">
        <f t="shared" si="0"/>
        <v>66.280888175119514</v>
      </c>
      <c r="P10" s="27">
        <v>2795100</v>
      </c>
      <c r="Q10" s="27">
        <v>2092145</v>
      </c>
      <c r="R10" s="27">
        <v>396731</v>
      </c>
      <c r="S10" s="28">
        <f t="shared" ref="S10:S25" si="5">P10-Q10-R10</f>
        <v>306224</v>
      </c>
      <c r="T10" s="29">
        <f t="shared" ref="T10:T25" si="6">R10/P10*100</f>
        <v>14.193803441737327</v>
      </c>
      <c r="U10" s="27">
        <v>2070040</v>
      </c>
      <c r="V10" s="27">
        <v>32421</v>
      </c>
      <c r="W10" s="27">
        <v>1465489.44</v>
      </c>
      <c r="X10" s="28">
        <f>U10-V10-W10</f>
        <v>572129.56000000006</v>
      </c>
      <c r="Y10" s="29">
        <f t="shared" ref="Y10:Y25" si="7">W10/U10*100</f>
        <v>70.79522328070955</v>
      </c>
      <c r="Z10" s="31">
        <f t="shared" ref="Z10:Z22" si="8">SUM(C10,K10,P10,U10,G10)</f>
        <v>6191546.5</v>
      </c>
      <c r="AA10" s="31">
        <f t="shared" ref="AA10:AA25" si="9">SUM(L10,Q10,V10)</f>
        <v>2151566</v>
      </c>
      <c r="AB10" s="31">
        <f t="shared" ref="AB10:AB25" si="10">SUM(D10,M10,R10,W10,H10)</f>
        <v>2911446.92</v>
      </c>
      <c r="AC10" s="28">
        <f t="shared" ref="AC10:AC25" si="11">Z10-AA10-AB10</f>
        <v>1128533.58</v>
      </c>
      <c r="AD10" s="29">
        <f t="shared" si="1"/>
        <v>47.022935546070762</v>
      </c>
      <c r="AE10" s="32"/>
    </row>
    <row r="11" spans="1:31" s="33" customFormat="1" ht="21.75">
      <c r="A11" s="26">
        <v>2</v>
      </c>
      <c r="B11" s="26" t="s">
        <v>23</v>
      </c>
      <c r="C11" s="27">
        <v>791880</v>
      </c>
      <c r="D11" s="27">
        <v>688100</v>
      </c>
      <c r="E11" s="28">
        <f t="shared" ref="E11:E25" si="12">SUM(C11-D11)</f>
        <v>103780</v>
      </c>
      <c r="F11" s="29">
        <f t="shared" si="2"/>
        <v>86.894478961458816</v>
      </c>
      <c r="G11" s="30">
        <v>24750</v>
      </c>
      <c r="H11" s="30">
        <v>20860</v>
      </c>
      <c r="I11" s="28">
        <f t="shared" ref="I11:I17" si="13">SUM(G11-H11)</f>
        <v>3890</v>
      </c>
      <c r="J11" s="29">
        <f t="shared" si="3"/>
        <v>84.282828282828277</v>
      </c>
      <c r="K11" s="27">
        <v>406374</v>
      </c>
      <c r="L11" s="27">
        <v>25200</v>
      </c>
      <c r="M11" s="27">
        <v>293742.03999999998</v>
      </c>
      <c r="N11" s="28">
        <f t="shared" si="4"/>
        <v>87431.960000000021</v>
      </c>
      <c r="O11" s="29">
        <f t="shared" si="0"/>
        <v>72.283669722964547</v>
      </c>
      <c r="P11" s="27">
        <v>416300</v>
      </c>
      <c r="Q11" s="27">
        <v>248500</v>
      </c>
      <c r="R11" s="27">
        <v>166200</v>
      </c>
      <c r="S11" s="28">
        <f t="shared" si="5"/>
        <v>1600</v>
      </c>
      <c r="T11" s="29">
        <f t="shared" si="6"/>
        <v>39.923132356473694</v>
      </c>
      <c r="U11" s="27">
        <v>2014940</v>
      </c>
      <c r="V11" s="27">
        <v>198405.97</v>
      </c>
      <c r="W11" s="27">
        <v>1211606.3600000001</v>
      </c>
      <c r="X11" s="28">
        <f t="shared" ref="X11:X25" si="14">U11-V11-W11</f>
        <v>604927.66999999993</v>
      </c>
      <c r="Y11" s="29">
        <f t="shared" si="7"/>
        <v>60.131138396180539</v>
      </c>
      <c r="Z11" s="31">
        <f t="shared" si="8"/>
        <v>3654244</v>
      </c>
      <c r="AA11" s="31">
        <f t="shared" si="9"/>
        <v>472105.97</v>
      </c>
      <c r="AB11" s="31">
        <f t="shared" si="10"/>
        <v>2380508.4000000004</v>
      </c>
      <c r="AC11" s="28">
        <f t="shared" si="11"/>
        <v>801629.62999999989</v>
      </c>
      <c r="AD11" s="29">
        <f t="shared" si="1"/>
        <v>65.143663094199525</v>
      </c>
      <c r="AE11" s="32"/>
    </row>
    <row r="12" spans="1:31" s="33" customFormat="1" ht="21.75">
      <c r="A12" s="26">
        <v>3</v>
      </c>
      <c r="B12" s="26" t="s">
        <v>24</v>
      </c>
      <c r="C12" s="27">
        <v>814620</v>
      </c>
      <c r="D12" s="27">
        <v>706800</v>
      </c>
      <c r="E12" s="28">
        <f t="shared" si="12"/>
        <v>107820</v>
      </c>
      <c r="F12" s="29">
        <f t="shared" si="2"/>
        <v>86.764380938351621</v>
      </c>
      <c r="G12" s="30">
        <v>84420</v>
      </c>
      <c r="H12" s="30">
        <v>68484</v>
      </c>
      <c r="I12" s="28">
        <f t="shared" si="13"/>
        <v>15936</v>
      </c>
      <c r="J12" s="29">
        <f t="shared" si="3"/>
        <v>81.122956645344701</v>
      </c>
      <c r="K12" s="27">
        <v>408135.5</v>
      </c>
      <c r="L12" s="27">
        <v>0</v>
      </c>
      <c r="M12" s="27">
        <v>277354.3</v>
      </c>
      <c r="N12" s="28">
        <f t="shared" si="4"/>
        <v>130781.20000000001</v>
      </c>
      <c r="O12" s="29">
        <f t="shared" si="0"/>
        <v>67.956426235894696</v>
      </c>
      <c r="P12" s="27">
        <v>11794100</v>
      </c>
      <c r="Q12" s="27">
        <v>8995797.3599999994</v>
      </c>
      <c r="R12" s="27">
        <v>99098</v>
      </c>
      <c r="S12" s="28">
        <f t="shared" si="5"/>
        <v>2699204.6400000006</v>
      </c>
      <c r="T12" s="29">
        <f t="shared" si="6"/>
        <v>0.84023367616011391</v>
      </c>
      <c r="U12" s="27">
        <v>1920200</v>
      </c>
      <c r="V12" s="27">
        <v>237016</v>
      </c>
      <c r="W12" s="27">
        <v>842892.05</v>
      </c>
      <c r="X12" s="28">
        <f t="shared" si="14"/>
        <v>840291.95</v>
      </c>
      <c r="Y12" s="29">
        <f t="shared" si="7"/>
        <v>43.896055098427247</v>
      </c>
      <c r="Z12" s="31">
        <f t="shared" si="8"/>
        <v>15021475.5</v>
      </c>
      <c r="AA12" s="31">
        <f t="shared" si="9"/>
        <v>9232813.3599999994</v>
      </c>
      <c r="AB12" s="31">
        <f t="shared" si="10"/>
        <v>1994628.35</v>
      </c>
      <c r="AC12" s="28">
        <f t="shared" si="11"/>
        <v>3794033.7900000005</v>
      </c>
      <c r="AD12" s="29">
        <f t="shared" si="1"/>
        <v>13.27851148843534</v>
      </c>
      <c r="AE12" s="32"/>
    </row>
    <row r="13" spans="1:31" s="33" customFormat="1" ht="21.75">
      <c r="A13" s="26">
        <v>4</v>
      </c>
      <c r="B13" s="26" t="s">
        <v>25</v>
      </c>
      <c r="C13" s="27">
        <v>876300</v>
      </c>
      <c r="D13" s="27">
        <v>760150</v>
      </c>
      <c r="E13" s="28">
        <f t="shared" si="12"/>
        <v>116150</v>
      </c>
      <c r="F13" s="29">
        <f t="shared" si="2"/>
        <v>86.745406824146983</v>
      </c>
      <c r="G13" s="30">
        <v>24750</v>
      </c>
      <c r="H13" s="30">
        <v>20794</v>
      </c>
      <c r="I13" s="28">
        <f t="shared" si="13"/>
        <v>3956</v>
      </c>
      <c r="J13" s="29">
        <f t="shared" si="3"/>
        <v>84.016161616161611</v>
      </c>
      <c r="K13" s="27">
        <v>457782</v>
      </c>
      <c r="L13" s="27">
        <v>29853</v>
      </c>
      <c r="M13" s="27">
        <v>348038.69</v>
      </c>
      <c r="N13" s="28">
        <f t="shared" si="4"/>
        <v>79890.31</v>
      </c>
      <c r="O13" s="29">
        <f t="shared" si="0"/>
        <v>76.02716795330528</v>
      </c>
      <c r="P13" s="27">
        <v>1154600</v>
      </c>
      <c r="Q13" s="27">
        <v>747547.55</v>
      </c>
      <c r="R13" s="27">
        <v>254500</v>
      </c>
      <c r="S13" s="28">
        <f t="shared" si="5"/>
        <v>152552.44999999995</v>
      </c>
      <c r="T13" s="29">
        <f t="shared" si="6"/>
        <v>22.042265719729777</v>
      </c>
      <c r="U13" s="27">
        <v>1885940</v>
      </c>
      <c r="V13" s="27">
        <v>0</v>
      </c>
      <c r="W13" s="27">
        <v>1251185.72</v>
      </c>
      <c r="X13" s="28">
        <f t="shared" si="14"/>
        <v>634754.28</v>
      </c>
      <c r="Y13" s="29">
        <f t="shared" si="7"/>
        <v>66.342816844650415</v>
      </c>
      <c r="Z13" s="31">
        <f t="shared" si="8"/>
        <v>4399372</v>
      </c>
      <c r="AA13" s="31">
        <f t="shared" si="9"/>
        <v>777400.55</v>
      </c>
      <c r="AB13" s="31">
        <f t="shared" si="10"/>
        <v>2634668.41</v>
      </c>
      <c r="AC13" s="28">
        <f t="shared" si="11"/>
        <v>987303.04</v>
      </c>
      <c r="AD13" s="29">
        <f t="shared" si="1"/>
        <v>59.887375061713357</v>
      </c>
      <c r="AE13" s="32"/>
    </row>
    <row r="14" spans="1:31" s="33" customFormat="1" ht="21.75">
      <c r="A14" s="26">
        <v>5</v>
      </c>
      <c r="B14" s="26" t="s">
        <v>26</v>
      </c>
      <c r="C14" s="27">
        <v>762960</v>
      </c>
      <c r="D14" s="27">
        <v>665825</v>
      </c>
      <c r="E14" s="28">
        <f t="shared" si="12"/>
        <v>97135</v>
      </c>
      <c r="F14" s="29">
        <f t="shared" si="2"/>
        <v>87.268664150152048</v>
      </c>
      <c r="G14" s="30">
        <v>138398</v>
      </c>
      <c r="H14" s="30">
        <v>130387</v>
      </c>
      <c r="I14" s="28">
        <f t="shared" si="13"/>
        <v>8011</v>
      </c>
      <c r="J14" s="29">
        <f t="shared" si="3"/>
        <v>94.211621555224795</v>
      </c>
      <c r="K14" s="27">
        <v>756840</v>
      </c>
      <c r="L14" s="27">
        <v>125680</v>
      </c>
      <c r="M14" s="27">
        <v>621365.35</v>
      </c>
      <c r="N14" s="28">
        <f t="shared" si="4"/>
        <v>9794.6500000000233</v>
      </c>
      <c r="O14" s="29">
        <f t="shared" si="0"/>
        <v>82.099961682786315</v>
      </c>
      <c r="P14" s="27">
        <v>330000</v>
      </c>
      <c r="Q14" s="27">
        <v>249000</v>
      </c>
      <c r="R14" s="27">
        <v>79500</v>
      </c>
      <c r="S14" s="28">
        <f t="shared" si="5"/>
        <v>1500</v>
      </c>
      <c r="T14" s="29">
        <f t="shared" si="6"/>
        <v>24.09090909090909</v>
      </c>
      <c r="U14" s="27">
        <v>1795040</v>
      </c>
      <c r="V14" s="27">
        <v>59968</v>
      </c>
      <c r="W14" s="27">
        <v>1351313.95</v>
      </c>
      <c r="X14" s="28">
        <f t="shared" si="14"/>
        <v>383758.05000000005</v>
      </c>
      <c r="Y14" s="29">
        <f t="shared" si="7"/>
        <v>75.2804366476513</v>
      </c>
      <c r="Z14" s="31">
        <f t="shared" si="8"/>
        <v>3783238</v>
      </c>
      <c r="AA14" s="31">
        <f t="shared" si="9"/>
        <v>434648</v>
      </c>
      <c r="AB14" s="31">
        <f t="shared" si="10"/>
        <v>2848391.3</v>
      </c>
      <c r="AC14" s="28">
        <f t="shared" si="11"/>
        <v>500198.70000000019</v>
      </c>
      <c r="AD14" s="29">
        <f t="shared" si="1"/>
        <v>75.289772940534007</v>
      </c>
      <c r="AE14" s="32"/>
    </row>
    <row r="15" spans="1:31" s="33" customFormat="1" ht="21.75">
      <c r="A15" s="26">
        <v>6</v>
      </c>
      <c r="B15" s="26" t="s">
        <v>27</v>
      </c>
      <c r="C15" s="27">
        <v>960720</v>
      </c>
      <c r="D15" s="27">
        <v>837050</v>
      </c>
      <c r="E15" s="28">
        <f t="shared" si="12"/>
        <v>123670</v>
      </c>
      <c r="F15" s="29">
        <f t="shared" si="2"/>
        <v>87.127362811224913</v>
      </c>
      <c r="G15" s="30">
        <v>107699</v>
      </c>
      <c r="H15" s="30">
        <v>103261</v>
      </c>
      <c r="I15" s="28">
        <f t="shared" si="13"/>
        <v>4438</v>
      </c>
      <c r="J15" s="29">
        <f t="shared" si="3"/>
        <v>95.879256074801063</v>
      </c>
      <c r="K15" s="27">
        <v>516812</v>
      </c>
      <c r="L15" s="27">
        <v>37260</v>
      </c>
      <c r="M15" s="27">
        <v>360750.8</v>
      </c>
      <c r="N15" s="28">
        <f t="shared" si="4"/>
        <v>118801.20000000001</v>
      </c>
      <c r="O15" s="29">
        <f t="shared" si="0"/>
        <v>69.803100547200913</v>
      </c>
      <c r="P15" s="27">
        <v>1130000</v>
      </c>
      <c r="Q15" s="27">
        <v>1087500</v>
      </c>
      <c r="R15" s="27">
        <v>0</v>
      </c>
      <c r="S15" s="28">
        <f t="shared" si="5"/>
        <v>42500</v>
      </c>
      <c r="T15" s="29">
        <f t="shared" si="6"/>
        <v>0</v>
      </c>
      <c r="U15" s="27">
        <v>2093900</v>
      </c>
      <c r="V15" s="27">
        <v>111280</v>
      </c>
      <c r="W15" s="27">
        <v>1059626.69</v>
      </c>
      <c r="X15" s="28">
        <f t="shared" si="14"/>
        <v>922993.31</v>
      </c>
      <c r="Y15" s="29">
        <f t="shared" si="7"/>
        <v>50.605410478055305</v>
      </c>
      <c r="Z15" s="31">
        <f t="shared" si="8"/>
        <v>4809131</v>
      </c>
      <c r="AA15" s="31">
        <f t="shared" si="9"/>
        <v>1236040</v>
      </c>
      <c r="AB15" s="31">
        <f t="shared" si="10"/>
        <v>2360688.4900000002</v>
      </c>
      <c r="AC15" s="28">
        <f t="shared" si="11"/>
        <v>1212402.5099999998</v>
      </c>
      <c r="AD15" s="29">
        <f t="shared" si="1"/>
        <v>49.087631216533715</v>
      </c>
      <c r="AE15" s="32"/>
    </row>
    <row r="16" spans="1:31" s="33" customFormat="1" ht="21.75">
      <c r="A16" s="26">
        <v>7</v>
      </c>
      <c r="B16" s="26" t="s">
        <v>28</v>
      </c>
      <c r="C16" s="27">
        <v>979740</v>
      </c>
      <c r="D16" s="27">
        <v>849800</v>
      </c>
      <c r="E16" s="28">
        <f t="shared" si="12"/>
        <v>129940</v>
      </c>
      <c r="F16" s="29">
        <f t="shared" si="2"/>
        <v>86.737297650397053</v>
      </c>
      <c r="G16" s="30">
        <v>28875</v>
      </c>
      <c r="H16" s="30">
        <v>24300</v>
      </c>
      <c r="I16" s="28">
        <f t="shared" si="13"/>
        <v>4575</v>
      </c>
      <c r="J16" s="29">
        <f t="shared" si="3"/>
        <v>84.15584415584415</v>
      </c>
      <c r="K16" s="27">
        <v>411819.5</v>
      </c>
      <c r="L16" s="27">
        <v>21045.1</v>
      </c>
      <c r="M16" s="27">
        <v>337450.72</v>
      </c>
      <c r="N16" s="28">
        <f t="shared" si="4"/>
        <v>53323.680000000051</v>
      </c>
      <c r="O16" s="29">
        <f t="shared" si="0"/>
        <v>81.941413653311699</v>
      </c>
      <c r="P16" s="27">
        <v>330000</v>
      </c>
      <c r="Q16" s="27">
        <v>327900</v>
      </c>
      <c r="R16" s="27">
        <v>0</v>
      </c>
      <c r="S16" s="28">
        <f t="shared" si="5"/>
        <v>2100</v>
      </c>
      <c r="T16" s="29">
        <f t="shared" si="6"/>
        <v>0</v>
      </c>
      <c r="U16" s="27">
        <v>2040070</v>
      </c>
      <c r="V16" s="27">
        <v>264048.48</v>
      </c>
      <c r="W16" s="27">
        <v>1006856.34</v>
      </c>
      <c r="X16" s="28">
        <f t="shared" si="14"/>
        <v>769165.18</v>
      </c>
      <c r="Y16" s="29">
        <f t="shared" si="7"/>
        <v>49.354009421245351</v>
      </c>
      <c r="Z16" s="31">
        <f t="shared" si="8"/>
        <v>3790504.5</v>
      </c>
      <c r="AA16" s="31">
        <f t="shared" si="9"/>
        <v>612993.57999999996</v>
      </c>
      <c r="AB16" s="31">
        <f t="shared" si="10"/>
        <v>2218407.06</v>
      </c>
      <c r="AC16" s="28">
        <f t="shared" si="11"/>
        <v>959103.85999999987</v>
      </c>
      <c r="AD16" s="29">
        <f t="shared" si="1"/>
        <v>58.5253772947638</v>
      </c>
      <c r="AE16" s="32"/>
    </row>
    <row r="17" spans="1:31" s="33" customFormat="1" ht="21.75">
      <c r="A17" s="26">
        <v>8</v>
      </c>
      <c r="B17" s="26" t="s">
        <v>29</v>
      </c>
      <c r="C17" s="27">
        <v>782760</v>
      </c>
      <c r="D17" s="27">
        <v>750900</v>
      </c>
      <c r="E17" s="28">
        <f t="shared" si="12"/>
        <v>31860</v>
      </c>
      <c r="F17" s="29">
        <f t="shared" si="2"/>
        <v>95.929786907864482</v>
      </c>
      <c r="G17" s="30">
        <v>24750</v>
      </c>
      <c r="H17" s="30">
        <v>23825</v>
      </c>
      <c r="I17" s="28">
        <f t="shared" si="13"/>
        <v>925</v>
      </c>
      <c r="J17" s="29">
        <f t="shared" si="3"/>
        <v>96.262626262626256</v>
      </c>
      <c r="K17" s="27">
        <v>415818</v>
      </c>
      <c r="L17" s="27">
        <v>28000</v>
      </c>
      <c r="M17" s="27">
        <v>338327.58</v>
      </c>
      <c r="N17" s="28">
        <f t="shared" si="4"/>
        <v>49490.419999999984</v>
      </c>
      <c r="O17" s="29">
        <f t="shared" si="0"/>
        <v>81.364342091972929</v>
      </c>
      <c r="P17" s="27">
        <v>8840200</v>
      </c>
      <c r="Q17" s="27">
        <v>3491000</v>
      </c>
      <c r="R17" s="27">
        <v>383800</v>
      </c>
      <c r="S17" s="28">
        <f t="shared" si="5"/>
        <v>4965400</v>
      </c>
      <c r="T17" s="29">
        <f t="shared" si="6"/>
        <v>4.3415307345987646</v>
      </c>
      <c r="U17" s="27">
        <v>1814900</v>
      </c>
      <c r="V17" s="27">
        <v>102355</v>
      </c>
      <c r="W17" s="27">
        <v>1345064.62</v>
      </c>
      <c r="X17" s="28">
        <f t="shared" si="14"/>
        <v>367480.37999999989</v>
      </c>
      <c r="Y17" s="29">
        <f t="shared" si="7"/>
        <v>74.112326849964191</v>
      </c>
      <c r="Z17" s="31">
        <f t="shared" si="8"/>
        <v>11878428</v>
      </c>
      <c r="AA17" s="31">
        <f t="shared" si="9"/>
        <v>3621355</v>
      </c>
      <c r="AB17" s="31">
        <f t="shared" si="10"/>
        <v>2841917.2</v>
      </c>
      <c r="AC17" s="28">
        <f t="shared" si="11"/>
        <v>5415155.7999999998</v>
      </c>
      <c r="AD17" s="29">
        <f t="shared" si="1"/>
        <v>23.925027789872534</v>
      </c>
      <c r="AE17" s="32"/>
    </row>
    <row r="18" spans="1:31" s="33" customFormat="1" ht="21.75">
      <c r="A18" s="26">
        <v>9</v>
      </c>
      <c r="B18" s="26" t="s">
        <v>30</v>
      </c>
      <c r="C18" s="27">
        <v>952260</v>
      </c>
      <c r="D18" s="27">
        <v>762520</v>
      </c>
      <c r="E18" s="28">
        <f>SUM(C18-D18)</f>
        <v>189740</v>
      </c>
      <c r="F18" s="29">
        <f t="shared" si="2"/>
        <v>80.07476949572596</v>
      </c>
      <c r="G18" s="30">
        <v>233875</v>
      </c>
      <c r="H18" s="30">
        <v>227532</v>
      </c>
      <c r="I18" s="28">
        <f>SUM(G18-H18)</f>
        <v>6343</v>
      </c>
      <c r="J18" s="29">
        <f t="shared" si="3"/>
        <v>97.287867450561194</v>
      </c>
      <c r="K18" s="27">
        <v>361916</v>
      </c>
      <c r="L18" s="27">
        <v>0</v>
      </c>
      <c r="M18" s="27">
        <v>242342.22</v>
      </c>
      <c r="N18" s="28">
        <f t="shared" si="4"/>
        <v>119573.78</v>
      </c>
      <c r="O18" s="29">
        <f t="shared" si="0"/>
        <v>66.960902529868804</v>
      </c>
      <c r="P18" s="27">
        <v>4620000</v>
      </c>
      <c r="Q18" s="27">
        <v>4238182.82</v>
      </c>
      <c r="R18" s="27">
        <v>0</v>
      </c>
      <c r="S18" s="28">
        <f t="shared" si="5"/>
        <v>381817.1799999997</v>
      </c>
      <c r="T18" s="29">
        <f t="shared" si="6"/>
        <v>0</v>
      </c>
      <c r="U18" s="27">
        <v>1891360</v>
      </c>
      <c r="V18" s="27">
        <v>267542.8</v>
      </c>
      <c r="W18" s="27">
        <v>1094400.95</v>
      </c>
      <c r="X18" s="28">
        <f t="shared" si="14"/>
        <v>529416.25</v>
      </c>
      <c r="Y18" s="29">
        <f t="shared" si="7"/>
        <v>57.863175175535062</v>
      </c>
      <c r="Z18" s="31">
        <f t="shared" si="8"/>
        <v>8059411</v>
      </c>
      <c r="AA18" s="31">
        <f t="shared" si="9"/>
        <v>4505725.62</v>
      </c>
      <c r="AB18" s="31">
        <f t="shared" si="10"/>
        <v>2326795.17</v>
      </c>
      <c r="AC18" s="28">
        <f t="shared" si="11"/>
        <v>1226890.21</v>
      </c>
      <c r="AD18" s="29">
        <f t="shared" si="1"/>
        <v>28.870536196751846</v>
      </c>
      <c r="AE18" s="32"/>
    </row>
    <row r="19" spans="1:31" s="33" customFormat="1" ht="21.75">
      <c r="A19" s="26">
        <v>10</v>
      </c>
      <c r="B19" s="26" t="s">
        <v>31</v>
      </c>
      <c r="C19" s="27">
        <v>962820</v>
      </c>
      <c r="D19" s="27">
        <v>802350</v>
      </c>
      <c r="E19" s="28">
        <f t="shared" si="12"/>
        <v>160470</v>
      </c>
      <c r="F19" s="29">
        <f t="shared" si="2"/>
        <v>83.333333333333343</v>
      </c>
      <c r="G19" s="30">
        <v>76375</v>
      </c>
      <c r="H19" s="30">
        <v>62220</v>
      </c>
      <c r="I19" s="28">
        <f t="shared" ref="I19:I25" si="15">SUM(G19-H19)</f>
        <v>14155</v>
      </c>
      <c r="J19" s="29">
        <f t="shared" si="3"/>
        <v>81.466448445171849</v>
      </c>
      <c r="K19" s="27">
        <v>466826</v>
      </c>
      <c r="L19" s="27">
        <v>0</v>
      </c>
      <c r="M19" s="27">
        <v>339807.97</v>
      </c>
      <c r="N19" s="28">
        <f t="shared" si="4"/>
        <v>127018.03000000003</v>
      </c>
      <c r="O19" s="29">
        <f t="shared" si="0"/>
        <v>72.791140596282119</v>
      </c>
      <c r="P19" s="27">
        <v>721500</v>
      </c>
      <c r="Q19" s="27">
        <v>307900</v>
      </c>
      <c r="R19" s="27">
        <v>390640</v>
      </c>
      <c r="S19" s="28">
        <f t="shared" si="5"/>
        <v>22960</v>
      </c>
      <c r="T19" s="29">
        <f t="shared" si="6"/>
        <v>54.14275814275814</v>
      </c>
      <c r="U19" s="27">
        <v>1849900</v>
      </c>
      <c r="V19" s="27">
        <v>278592.90000000002</v>
      </c>
      <c r="W19" s="27">
        <v>1118137.8400000001</v>
      </c>
      <c r="X19" s="28">
        <f t="shared" si="14"/>
        <v>453169.26</v>
      </c>
      <c r="Y19" s="29">
        <f t="shared" si="7"/>
        <v>60.443150440564366</v>
      </c>
      <c r="Z19" s="31">
        <f t="shared" si="8"/>
        <v>4077421</v>
      </c>
      <c r="AA19" s="31">
        <f t="shared" si="9"/>
        <v>586492.9</v>
      </c>
      <c r="AB19" s="31">
        <f t="shared" si="10"/>
        <v>2713155.81</v>
      </c>
      <c r="AC19" s="28">
        <f t="shared" si="11"/>
        <v>777772.29</v>
      </c>
      <c r="AD19" s="29">
        <f t="shared" si="1"/>
        <v>66.540977985839575</v>
      </c>
      <c r="AE19" s="32"/>
    </row>
    <row r="20" spans="1:31" s="33" customFormat="1" ht="21.75">
      <c r="A20" s="26">
        <v>11</v>
      </c>
      <c r="B20" s="26" t="s">
        <v>32</v>
      </c>
      <c r="C20" s="27">
        <v>760500</v>
      </c>
      <c r="D20" s="27">
        <v>638890</v>
      </c>
      <c r="E20" s="28">
        <f t="shared" si="12"/>
        <v>121610</v>
      </c>
      <c r="F20" s="29">
        <f t="shared" si="2"/>
        <v>84.009204470742944</v>
      </c>
      <c r="G20" s="30">
        <v>198750</v>
      </c>
      <c r="H20" s="30">
        <v>184664</v>
      </c>
      <c r="I20" s="28">
        <f t="shared" si="15"/>
        <v>14086</v>
      </c>
      <c r="J20" s="29">
        <f t="shared" si="3"/>
        <v>92.912704402515729</v>
      </c>
      <c r="K20" s="27">
        <v>422163</v>
      </c>
      <c r="L20" s="27">
        <v>0</v>
      </c>
      <c r="M20" s="27">
        <v>346806.14</v>
      </c>
      <c r="N20" s="28">
        <f t="shared" si="4"/>
        <v>75356.859999999986</v>
      </c>
      <c r="O20" s="29">
        <f t="shared" si="0"/>
        <v>82.149818908810119</v>
      </c>
      <c r="P20" s="27">
        <v>8544100</v>
      </c>
      <c r="Q20" s="27">
        <v>8415200</v>
      </c>
      <c r="R20" s="27">
        <v>100900</v>
      </c>
      <c r="S20" s="28">
        <f t="shared" si="5"/>
        <v>28000</v>
      </c>
      <c r="T20" s="29">
        <f t="shared" si="6"/>
        <v>1.1809318711157406</v>
      </c>
      <c r="U20" s="27">
        <v>1813440</v>
      </c>
      <c r="V20" s="27">
        <v>0</v>
      </c>
      <c r="W20" s="27">
        <v>1020312.78</v>
      </c>
      <c r="X20" s="28">
        <f t="shared" si="14"/>
        <v>793127.22</v>
      </c>
      <c r="Y20" s="29">
        <f t="shared" si="7"/>
        <v>56.263939253573326</v>
      </c>
      <c r="Z20" s="31">
        <f t="shared" si="8"/>
        <v>11738953</v>
      </c>
      <c r="AA20" s="31">
        <f t="shared" si="9"/>
        <v>8415200</v>
      </c>
      <c r="AB20" s="31">
        <f t="shared" si="10"/>
        <v>2291572.92</v>
      </c>
      <c r="AC20" s="28">
        <f t="shared" si="11"/>
        <v>1032180.0800000001</v>
      </c>
      <c r="AD20" s="29">
        <f t="shared" si="1"/>
        <v>19.521101413388401</v>
      </c>
      <c r="AE20" s="32"/>
    </row>
    <row r="21" spans="1:31" s="33" customFormat="1" ht="21.75">
      <c r="A21" s="26">
        <v>12</v>
      </c>
      <c r="B21" s="26" t="s">
        <v>33</v>
      </c>
      <c r="C21" s="27">
        <v>1058640</v>
      </c>
      <c r="D21" s="27">
        <v>882200</v>
      </c>
      <c r="E21" s="28">
        <f t="shared" si="12"/>
        <v>176440</v>
      </c>
      <c r="F21" s="29">
        <f t="shared" si="2"/>
        <v>83.333333333333343</v>
      </c>
      <c r="G21" s="30">
        <v>33000</v>
      </c>
      <c r="H21" s="30">
        <v>28595</v>
      </c>
      <c r="I21" s="28">
        <f t="shared" si="15"/>
        <v>4405</v>
      </c>
      <c r="J21" s="29">
        <f t="shared" si="3"/>
        <v>86.651515151515142</v>
      </c>
      <c r="K21" s="27">
        <v>410315.5</v>
      </c>
      <c r="L21" s="27">
        <v>16050</v>
      </c>
      <c r="M21" s="27">
        <v>360987.8</v>
      </c>
      <c r="N21" s="28">
        <f t="shared" si="4"/>
        <v>33277.700000000012</v>
      </c>
      <c r="O21" s="29">
        <f t="shared" si="0"/>
        <v>87.97810465361411</v>
      </c>
      <c r="P21" s="27">
        <v>2412900</v>
      </c>
      <c r="Q21" s="27">
        <v>1597500</v>
      </c>
      <c r="R21" s="27">
        <v>343860</v>
      </c>
      <c r="S21" s="28">
        <f t="shared" si="5"/>
        <v>471540</v>
      </c>
      <c r="T21" s="29">
        <f t="shared" si="6"/>
        <v>14.250901404948401</v>
      </c>
      <c r="U21" s="27">
        <v>1832400</v>
      </c>
      <c r="V21" s="27">
        <v>65635.600000000006</v>
      </c>
      <c r="W21" s="27">
        <v>1048645.28</v>
      </c>
      <c r="X21" s="28">
        <f t="shared" si="14"/>
        <v>718119.11999999988</v>
      </c>
      <c r="Y21" s="29">
        <f t="shared" si="7"/>
        <v>57.227967692643531</v>
      </c>
      <c r="Z21" s="31">
        <f t="shared" si="8"/>
        <v>5747255.5</v>
      </c>
      <c r="AA21" s="31">
        <f t="shared" si="9"/>
        <v>1679185.6</v>
      </c>
      <c r="AB21" s="31">
        <f t="shared" si="10"/>
        <v>2664288.08</v>
      </c>
      <c r="AC21" s="28">
        <f t="shared" si="11"/>
        <v>1403781.8199999998</v>
      </c>
      <c r="AD21" s="29">
        <f t="shared" si="1"/>
        <v>46.357571540015932</v>
      </c>
      <c r="AE21" s="32"/>
    </row>
    <row r="22" spans="1:31" s="39" customFormat="1" ht="21.75">
      <c r="A22" s="34">
        <v>13</v>
      </c>
      <c r="B22" s="34" t="s">
        <v>34</v>
      </c>
      <c r="C22" s="35">
        <v>887940</v>
      </c>
      <c r="D22" s="35">
        <v>767550</v>
      </c>
      <c r="E22" s="36">
        <f t="shared" si="12"/>
        <v>120390</v>
      </c>
      <c r="F22" s="37">
        <f t="shared" si="2"/>
        <v>86.44165146293669</v>
      </c>
      <c r="G22" s="30">
        <v>28545</v>
      </c>
      <c r="H22" s="30">
        <v>23280</v>
      </c>
      <c r="I22" s="36">
        <f t="shared" si="15"/>
        <v>5265</v>
      </c>
      <c r="J22" s="37">
        <f t="shared" si="3"/>
        <v>81.555438780872308</v>
      </c>
      <c r="K22" s="35">
        <v>447091</v>
      </c>
      <c r="L22" s="35">
        <v>52539.3</v>
      </c>
      <c r="M22" s="35">
        <v>317121.52</v>
      </c>
      <c r="N22" s="28">
        <f t="shared" si="4"/>
        <v>77430.179999999993</v>
      </c>
      <c r="O22" s="37">
        <f t="shared" si="0"/>
        <v>70.929971750717428</v>
      </c>
      <c r="P22" s="27">
        <v>8649100</v>
      </c>
      <c r="Q22" s="27">
        <v>6155100</v>
      </c>
      <c r="R22" s="27">
        <v>272900</v>
      </c>
      <c r="S22" s="28">
        <f t="shared" si="5"/>
        <v>2221100</v>
      </c>
      <c r="T22" s="29">
        <f t="shared" si="6"/>
        <v>3.1552415858297391</v>
      </c>
      <c r="U22" s="35">
        <v>1855490</v>
      </c>
      <c r="V22" s="35">
        <v>149839.20000000001</v>
      </c>
      <c r="W22" s="35">
        <v>1065226.73</v>
      </c>
      <c r="X22" s="28">
        <f t="shared" si="14"/>
        <v>640424.07000000007</v>
      </c>
      <c r="Y22" s="37">
        <f t="shared" si="7"/>
        <v>57.409456801168425</v>
      </c>
      <c r="Z22" s="38">
        <f t="shared" si="8"/>
        <v>11868166</v>
      </c>
      <c r="AA22" s="31">
        <f t="shared" si="9"/>
        <v>6357478.5</v>
      </c>
      <c r="AB22" s="31">
        <f t="shared" si="10"/>
        <v>2446078.25</v>
      </c>
      <c r="AC22" s="28">
        <f t="shared" si="11"/>
        <v>3064609.25</v>
      </c>
      <c r="AD22" s="37">
        <f t="shared" si="1"/>
        <v>20.610414869492054</v>
      </c>
      <c r="AE22" s="32"/>
    </row>
    <row r="23" spans="1:31" s="33" customFormat="1" ht="21.75">
      <c r="A23" s="26">
        <v>14</v>
      </c>
      <c r="B23" s="26" t="s">
        <v>35</v>
      </c>
      <c r="C23" s="27">
        <v>998340</v>
      </c>
      <c r="D23" s="27">
        <v>780240</v>
      </c>
      <c r="E23" s="28">
        <f t="shared" si="12"/>
        <v>218100</v>
      </c>
      <c r="F23" s="29">
        <f t="shared" si="2"/>
        <v>78.15373520043272</v>
      </c>
      <c r="G23" s="30">
        <v>28424</v>
      </c>
      <c r="H23" s="30">
        <v>21654</v>
      </c>
      <c r="I23" s="28">
        <f t="shared" si="15"/>
        <v>6770</v>
      </c>
      <c r="J23" s="29">
        <f t="shared" si="3"/>
        <v>76.182099634112021</v>
      </c>
      <c r="K23" s="27">
        <v>387424.5</v>
      </c>
      <c r="L23" s="27">
        <v>0</v>
      </c>
      <c r="M23" s="27">
        <v>377245.33</v>
      </c>
      <c r="N23" s="28">
        <f t="shared" si="4"/>
        <v>10179.169999999984</v>
      </c>
      <c r="O23" s="29">
        <f t="shared" si="0"/>
        <v>97.37260550120088</v>
      </c>
      <c r="P23" s="27">
        <v>1387500</v>
      </c>
      <c r="Q23" s="27">
        <v>831631.5</v>
      </c>
      <c r="R23" s="27">
        <v>487500</v>
      </c>
      <c r="S23" s="28">
        <f t="shared" si="5"/>
        <v>68368.5</v>
      </c>
      <c r="T23" s="29">
        <f t="shared" si="6"/>
        <v>35.135135135135137</v>
      </c>
      <c r="U23" s="27">
        <v>1872240</v>
      </c>
      <c r="V23" s="27">
        <v>37635</v>
      </c>
      <c r="W23" s="27">
        <v>1515923.87</v>
      </c>
      <c r="X23" s="28">
        <f t="shared" si="14"/>
        <v>318681.12999999989</v>
      </c>
      <c r="Y23" s="29">
        <f t="shared" si="7"/>
        <v>80.968458637781481</v>
      </c>
      <c r="Z23" s="31">
        <f>C23+G23+K23+P23+U23</f>
        <v>4673928.5</v>
      </c>
      <c r="AA23" s="31">
        <f t="shared" si="9"/>
        <v>869266.5</v>
      </c>
      <c r="AB23" s="31">
        <f t="shared" si="10"/>
        <v>3182563.2</v>
      </c>
      <c r="AC23" s="28">
        <f t="shared" si="11"/>
        <v>622098.79999999981</v>
      </c>
      <c r="AD23" s="29">
        <f t="shared" si="1"/>
        <v>68.091824682384427</v>
      </c>
      <c r="AE23" s="32"/>
    </row>
    <row r="24" spans="1:31" ht="21.75">
      <c r="A24" s="40">
        <v>15</v>
      </c>
      <c r="B24" s="26" t="s">
        <v>36</v>
      </c>
      <c r="C24" s="27">
        <v>677220</v>
      </c>
      <c r="D24" s="27">
        <v>564350</v>
      </c>
      <c r="E24" s="28">
        <f t="shared" si="12"/>
        <v>112870</v>
      </c>
      <c r="F24" s="29">
        <f t="shared" si="2"/>
        <v>83.333333333333343</v>
      </c>
      <c r="G24" s="30">
        <v>126815</v>
      </c>
      <c r="H24" s="30">
        <v>122823</v>
      </c>
      <c r="I24" s="28">
        <f t="shared" si="15"/>
        <v>3992</v>
      </c>
      <c r="J24" s="29">
        <f t="shared" si="3"/>
        <v>96.852107400544099</v>
      </c>
      <c r="K24" s="27">
        <v>364710</v>
      </c>
      <c r="L24" s="27">
        <v>0</v>
      </c>
      <c r="M24" s="27">
        <v>319366.69</v>
      </c>
      <c r="N24" s="28">
        <f t="shared" si="4"/>
        <v>45343.31</v>
      </c>
      <c r="O24" s="29">
        <f t="shared" si="0"/>
        <v>87.56729730470785</v>
      </c>
      <c r="P24" s="27">
        <v>330000</v>
      </c>
      <c r="Q24" s="27">
        <v>247000</v>
      </c>
      <c r="R24" s="27">
        <v>79900</v>
      </c>
      <c r="S24" s="28">
        <f t="shared" si="5"/>
        <v>3100</v>
      </c>
      <c r="T24" s="29">
        <f t="shared" si="6"/>
        <v>24.212121212121211</v>
      </c>
      <c r="U24" s="27">
        <v>1827400</v>
      </c>
      <c r="V24" s="27">
        <v>0</v>
      </c>
      <c r="W24" s="27">
        <v>1113212.06</v>
      </c>
      <c r="X24" s="28">
        <f t="shared" si="14"/>
        <v>714187.94</v>
      </c>
      <c r="Y24" s="29">
        <f t="shared" si="7"/>
        <v>60.917810003283357</v>
      </c>
      <c r="Z24" s="31">
        <f>SUM(C24,K24,P24,U24,G24)</f>
        <v>3326145</v>
      </c>
      <c r="AA24" s="31">
        <f t="shared" si="9"/>
        <v>247000</v>
      </c>
      <c r="AB24" s="31">
        <f t="shared" si="10"/>
        <v>2199651.75</v>
      </c>
      <c r="AC24" s="28">
        <f t="shared" si="11"/>
        <v>879493.25</v>
      </c>
      <c r="AD24" s="29">
        <f t="shared" si="1"/>
        <v>66.13216651709412</v>
      </c>
      <c r="AE24" s="32"/>
    </row>
    <row r="25" spans="1:31" s="33" customFormat="1" ht="21.75">
      <c r="A25" s="26">
        <v>16</v>
      </c>
      <c r="B25" s="26" t="s">
        <v>37</v>
      </c>
      <c r="C25" s="27">
        <v>974280</v>
      </c>
      <c r="D25" s="27">
        <v>845000</v>
      </c>
      <c r="E25" s="28">
        <f t="shared" si="12"/>
        <v>129280</v>
      </c>
      <c r="F25" s="29">
        <f t="shared" si="2"/>
        <v>86.730713963131748</v>
      </c>
      <c r="G25" s="30">
        <v>28875</v>
      </c>
      <c r="H25" s="30">
        <v>24332</v>
      </c>
      <c r="I25" s="28">
        <f t="shared" si="15"/>
        <v>4543</v>
      </c>
      <c r="J25" s="29">
        <f t="shared" si="3"/>
        <v>84.266666666666666</v>
      </c>
      <c r="K25" s="27">
        <v>405946</v>
      </c>
      <c r="L25" s="27">
        <v>12100</v>
      </c>
      <c r="M25" s="27">
        <v>360878.28</v>
      </c>
      <c r="N25" s="28">
        <f t="shared" si="4"/>
        <v>32967.719999999972</v>
      </c>
      <c r="O25" s="29">
        <f t="shared" si="0"/>
        <v>88.898099747257035</v>
      </c>
      <c r="P25" s="27">
        <v>3624500</v>
      </c>
      <c r="Q25" s="27">
        <v>3210000</v>
      </c>
      <c r="R25" s="27">
        <v>374500</v>
      </c>
      <c r="S25" s="28">
        <f t="shared" si="5"/>
        <v>40000</v>
      </c>
      <c r="T25" s="29">
        <f t="shared" si="6"/>
        <v>10.332459649606843</v>
      </c>
      <c r="U25" s="27">
        <v>1940600</v>
      </c>
      <c r="V25" s="27">
        <v>365433.56</v>
      </c>
      <c r="W25" s="27">
        <v>1190257.93</v>
      </c>
      <c r="X25" s="28">
        <f t="shared" si="14"/>
        <v>384908.51</v>
      </c>
      <c r="Y25" s="29">
        <f t="shared" si="7"/>
        <v>61.334532103473151</v>
      </c>
      <c r="Z25" s="31">
        <f>SUM(C25,K25,P25,U25,G25)</f>
        <v>6974201</v>
      </c>
      <c r="AA25" s="31">
        <f t="shared" si="9"/>
        <v>3587533.56</v>
      </c>
      <c r="AB25" s="31">
        <f t="shared" si="10"/>
        <v>2794968.21</v>
      </c>
      <c r="AC25" s="28">
        <f t="shared" si="11"/>
        <v>591699.23</v>
      </c>
      <c r="AD25" s="29">
        <f t="shared" si="1"/>
        <v>40.075819581339857</v>
      </c>
      <c r="AE25" s="32"/>
    </row>
    <row r="26" spans="1:31" ht="21.75">
      <c r="A26" s="41"/>
      <c r="B26" s="42"/>
      <c r="C26" s="42"/>
      <c r="D26" s="42"/>
      <c r="E26" s="42"/>
      <c r="F26" s="43"/>
      <c r="G26" s="44"/>
      <c r="H26" s="44"/>
      <c r="I26" s="44"/>
      <c r="J26" s="43"/>
      <c r="K26" s="45"/>
      <c r="L26" s="45"/>
      <c r="M26" s="42"/>
      <c r="N26" s="42"/>
      <c r="O26" s="46"/>
      <c r="P26" s="42"/>
      <c r="Q26" s="42"/>
      <c r="R26" s="42"/>
      <c r="S26" s="42"/>
      <c r="T26" s="42"/>
      <c r="U26" s="42"/>
      <c r="V26" s="42"/>
      <c r="W26" s="42"/>
      <c r="X26" s="42"/>
      <c r="Y26" s="43"/>
      <c r="Z26" s="47"/>
      <c r="AA26" s="47"/>
      <c r="AB26" s="48"/>
      <c r="AC26" s="42"/>
      <c r="AD26" s="42"/>
    </row>
    <row r="27" spans="1:31" ht="21.75">
      <c r="A27" s="41"/>
      <c r="B27" s="41"/>
      <c r="C27" s="41"/>
      <c r="D27" s="41"/>
      <c r="E27" s="41"/>
      <c r="F27" s="46"/>
      <c r="G27" s="49"/>
      <c r="H27" s="49"/>
      <c r="I27" s="49"/>
      <c r="J27" s="46"/>
      <c r="K27" s="50"/>
      <c r="L27" s="50"/>
      <c r="M27" s="41"/>
      <c r="N27" s="41"/>
      <c r="P27" s="41"/>
      <c r="Q27" s="41"/>
      <c r="R27" s="41"/>
      <c r="S27" s="41"/>
      <c r="T27" s="41"/>
      <c r="U27" s="41"/>
      <c r="V27" s="41"/>
      <c r="W27" s="41"/>
      <c r="X27" s="41"/>
      <c r="Y27" s="51" t="s">
        <v>38</v>
      </c>
      <c r="Z27" s="51"/>
      <c r="AA27" s="51"/>
      <c r="AB27" s="51"/>
      <c r="AC27" s="51"/>
      <c r="AD27" s="51"/>
    </row>
  </sheetData>
  <mergeCells count="17">
    <mergeCell ref="Y27:AD27"/>
    <mergeCell ref="C6:F6"/>
    <mergeCell ref="G6:J6"/>
    <mergeCell ref="K6:O6"/>
    <mergeCell ref="P6:T6"/>
    <mergeCell ref="U6:Y6"/>
    <mergeCell ref="Z6:AD6"/>
    <mergeCell ref="A1:AD1"/>
    <mergeCell ref="A2:AD2"/>
    <mergeCell ref="A3:AD3"/>
    <mergeCell ref="A5:A8"/>
    <mergeCell ref="B5:B8"/>
    <mergeCell ref="C5:J5"/>
    <mergeCell ref="K5:O5"/>
    <mergeCell ref="P5:T5"/>
    <mergeCell ref="U5:Y5"/>
    <mergeCell ref="Z5:AD5"/>
  </mergeCells>
  <pageMargins left="0.15748031496062992" right="0" top="0.35433070866141736" bottom="0" header="0.31496062992125984" footer="0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สสภ.</vt:lpstr>
    </vt:vector>
  </TitlesOfParts>
  <Company>KhonKaen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cp:lastPrinted>2022-03-02T07:27:44Z</cp:lastPrinted>
  <dcterms:created xsi:type="dcterms:W3CDTF">2022-03-02T07:25:45Z</dcterms:created>
  <dcterms:modified xsi:type="dcterms:W3CDTF">2022-03-02T07:28:03Z</dcterms:modified>
</cp:coreProperties>
</file>