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สป. 2562-2567)\"/>
    </mc:Choice>
  </mc:AlternateContent>
  <xr:revisionPtr revIDLastSave="0" documentId="13_ncr:1_{36366536-8C0E-41D4-888B-15D6B5436B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2" i="2" l="1"/>
  <c r="P61" i="2"/>
  <c r="P60" i="2"/>
  <c r="P59" i="2"/>
  <c r="P58" i="2"/>
  <c r="P57" i="2"/>
  <c r="P56" i="2"/>
  <c r="P55" i="2"/>
  <c r="P54" i="2"/>
  <c r="P53" i="2"/>
  <c r="P52" i="2"/>
  <c r="P51" i="2"/>
  <c r="J50" i="2"/>
  <c r="F50" i="2"/>
  <c r="E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M36" i="2"/>
  <c r="L36" i="2"/>
  <c r="P35" i="2"/>
  <c r="P34" i="2"/>
  <c r="P33" i="2"/>
  <c r="P32" i="2"/>
  <c r="L31" i="2"/>
  <c r="F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N12" i="2"/>
  <c r="M12" i="2"/>
  <c r="L12" i="2"/>
  <c r="K12" i="2"/>
  <c r="J12" i="2"/>
  <c r="I12" i="2"/>
  <c r="H12" i="2"/>
  <c r="G12" i="2"/>
  <c r="F12" i="2"/>
  <c r="E12" i="2"/>
  <c r="P11" i="2"/>
  <c r="P10" i="2"/>
  <c r="D63" i="2"/>
  <c r="P9" i="2"/>
  <c r="P8" i="2"/>
  <c r="P7" i="2"/>
  <c r="P6" i="2"/>
  <c r="P5" i="2"/>
  <c r="P4" i="2"/>
  <c r="L3" i="2"/>
  <c r="P3" i="2" s="1"/>
  <c r="O2" i="2"/>
  <c r="O63" i="2" s="1"/>
  <c r="L2" i="2"/>
  <c r="K2" i="2"/>
  <c r="J2" i="2"/>
  <c r="I2" i="2"/>
  <c r="G2" i="2"/>
  <c r="E2" i="2"/>
  <c r="P36" i="2" l="1"/>
  <c r="N63" i="2"/>
  <c r="P50" i="2"/>
  <c r="H63" i="2"/>
  <c r="P12" i="2"/>
  <c r="G63" i="2"/>
  <c r="L63" i="2"/>
  <c r="P31" i="2"/>
  <c r="M63" i="2"/>
  <c r="E63" i="2"/>
  <c r="I63" i="2"/>
  <c r="F63" i="2"/>
  <c r="J63" i="2"/>
  <c r="K63" i="2"/>
  <c r="P2" i="2"/>
  <c r="P63" i="2" l="1"/>
</calcChain>
</file>

<file path=xl/sharedStrings.xml><?xml version="1.0" encoding="utf-8"?>
<sst xmlns="http://schemas.openxmlformats.org/spreadsheetml/2006/main" count="139" uniqueCount="97">
  <si>
    <t>รวม</t>
  </si>
  <si>
    <t>ลำดับที่</t>
  </si>
  <si>
    <t>ซับลังกา</t>
  </si>
  <si>
    <t>เขาเขียว-เขาชมภู่</t>
  </si>
  <si>
    <t>เขาสอยดาว</t>
  </si>
  <si>
    <t>เขาอ่างฤาไน</t>
  </si>
  <si>
    <t>คลองเครือหวาย</t>
  </si>
  <si>
    <t>แม่น้ำภาชี</t>
  </si>
  <si>
    <t>ทุ่งใหญ่นเรศวร (ด้านตะวันตก)</t>
  </si>
  <si>
    <t>สลักพระ</t>
  </si>
  <si>
    <t>อุทยาน ด้านทิศเหนือตอนบน</t>
  </si>
  <si>
    <t>ทุ่งระยะ-นาสัก</t>
  </si>
  <si>
    <t>คลองแสง</t>
  </si>
  <si>
    <t>คลองยัน</t>
  </si>
  <si>
    <t>คลองนาคา</t>
  </si>
  <si>
    <t>อุทยานด้านทิศใต้</t>
  </si>
  <si>
    <t>อุทยานด้านทิศเหนือตอนล่าง</t>
  </si>
  <si>
    <t>ควนแม่ยายหม่อน</t>
  </si>
  <si>
    <t>เขาประ-บางคราม</t>
  </si>
  <si>
    <t>น้ำตกสองแพรก</t>
  </si>
  <si>
    <t>คลองพระยา</t>
  </si>
  <si>
    <t>กะทูน</t>
  </si>
  <si>
    <t>โตนงาช้าง</t>
  </si>
  <si>
    <t>เขาบรรทัด</t>
  </si>
  <si>
    <t>ฮาลา-บาลา</t>
  </si>
  <si>
    <t>เฉลิมพระเกียรติฯ</t>
  </si>
  <si>
    <t>ภูเขียว</t>
  </si>
  <si>
    <t>ผาผึ้ง</t>
  </si>
  <si>
    <t>ดงใหญ่</t>
  </si>
  <si>
    <t>ภูหลวง</t>
  </si>
  <si>
    <t>ภูค้อ-ภูกระแต</t>
  </si>
  <si>
    <t>ภูวัว</t>
  </si>
  <si>
    <t>บุณฑริก-ยอดมน</t>
  </si>
  <si>
    <t>ภูสีฐาน</t>
  </si>
  <si>
    <t>ห้วยศาลา</t>
  </si>
  <si>
    <t>พนมดงรัก</t>
  </si>
  <si>
    <t>ยอดโดม</t>
  </si>
  <si>
    <t>ห้วยทับทัน- ห้วยสำราญ</t>
  </si>
  <si>
    <t>ลำน้ำน่าน</t>
  </si>
  <si>
    <t>ดอยหลวง</t>
  </si>
  <si>
    <t>เขาสนามเพรียง</t>
  </si>
  <si>
    <t xml:space="preserve">ห้วยขาแข้ง </t>
  </si>
  <si>
    <t>น้ำปาด</t>
  </si>
  <si>
    <t>แม่จริม</t>
  </si>
  <si>
    <t>ภูขัด</t>
  </si>
  <si>
    <t>ภูเมี่ยง-ภูทอง</t>
  </si>
  <si>
    <t>ภูผาแดง</t>
  </si>
  <si>
    <t>เชียงดาว</t>
  </si>
  <si>
    <t>เวียงลอ</t>
  </si>
  <si>
    <t>ดอยผาช้าง</t>
  </si>
  <si>
    <t>แม่ตื่น</t>
  </si>
  <si>
    <t>ถ้ำเจ้าราม</t>
  </si>
  <si>
    <t>ทุ่งใหญ่ฯ (ออก)</t>
  </si>
  <si>
    <t>อุ้มผาง</t>
  </si>
  <si>
    <t>ดอยผาเมือง</t>
  </si>
  <si>
    <t>แม่เลา-แม่แสะ</t>
  </si>
  <si>
    <t>อมก๋อย</t>
  </si>
  <si>
    <t>สะเมิง</t>
  </si>
  <si>
    <t>สาละวิน</t>
  </si>
  <si>
    <t>ลุ่มน้ำปาย</t>
  </si>
  <si>
    <t>สันปันแดน</t>
  </si>
  <si>
    <t>ดอยเวียงหล้า</t>
  </si>
  <si>
    <t>แม่ยวม</t>
  </si>
  <si>
    <t>สำนักบริหารพื้นที่</t>
  </si>
  <si>
    <t>สำนักบริหารพื้นที่อนุรักษ์ที่ 1 สาขาสระบุรี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</si>
  <si>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</si>
  <si>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</si>
  <si>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3 (สาชาเพชรบุรี)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</si>
  <si>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</si>
  <si>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</si>
  <si>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</si>
  <si>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(สาขาปัตตานี)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</si>
  <si>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</si>
  <si>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</si>
  <si>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</si>
  <si>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</si>
  <si>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</si>
  <si>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</si>
  <si>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</si>
  <si>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(สาขาลำปาง)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</si>
  <si>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</si>
  <si>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</si>
  <si>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</si>
  <si>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(สาขาแม่สะเรียง)</t>
  </si>
  <si>
    <t xml:space="preserve"> ตุลาคม </t>
  </si>
  <si>
    <t xml:space="preserve"> พฤศจิกายน</t>
  </si>
  <si>
    <t xml:space="preserve"> ธันวาคม </t>
  </si>
  <si>
    <t xml:space="preserve">มกราคม </t>
  </si>
  <si>
    <t xml:space="preserve"> กุมภาพันธ์ </t>
  </si>
  <si>
    <t xml:space="preserve"> มีนาคม </t>
  </si>
  <si>
    <t xml:space="preserve"> เมษายน 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</si>
  <si>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</si>
  <si>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</si>
  <si>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</si>
  <si>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</si>
  <si>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 xml:space="preserve"> กันยายน </t>
  </si>
  <si>
    <t>เขตรักษาพันธุ์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</si>
</sst>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Calibri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shrinkToFit="1"/>
    </xf>
    <xf numFmtId="3" fontId="4" fillId="0" borderId="1" xfId="1" applyNumberFormat="1" applyFont="1" applyFill="1" applyBorder="1" applyAlignment="1">
      <alignment horizontal="right" shrinkToFit="1"/>
    </xf>
    <xf numFmtId="3" fontId="2" fillId="0" borderId="1" xfId="1" applyNumberFormat="1" applyFont="1" applyFill="1" applyBorder="1" applyAlignment="1">
      <alignment shrinkToFit="1"/>
    </xf>
    <xf numFmtId="3" fontId="4" fillId="0" borderId="1" xfId="0" applyNumberFormat="1" applyFont="1" applyBorder="1" applyAlignment="1">
      <alignment horizontal="right" shrinkToFit="1"/>
    </xf>
    <xf numFmtId="3" fontId="4" fillId="0" borderId="1" xfId="0" applyNumberFormat="1" applyFont="1" applyBorder="1" applyAlignment="1">
      <alignment shrinkToFit="1"/>
    </xf>
    <xf numFmtId="0" fontId="4" fillId="0" borderId="1" xfId="0" applyFont="1" applyBorder="1" applyAlignment="1">
      <alignment horizontal="left" shrinkToFit="1"/>
    </xf>
    <xf numFmtId="3" fontId="4" fillId="0" borderId="1" xfId="1" applyNumberFormat="1" applyFont="1" applyFill="1" applyBorder="1" applyAlignment="1">
      <alignment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3" fontId="2" fillId="0" borderId="1" xfId="1" applyNumberFormat="1" applyFont="1" applyFill="1" applyBorder="1" applyAlignment="1">
      <alignment horizontal="right" vertical="center" shrinkToFit="1"/>
    </xf>
    <xf numFmtId="3" fontId="2" fillId="0" borderId="1" xfId="1" applyNumberFormat="1" applyFont="1" applyFill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19DAF-2CE9-4A93-AFD7-EC2EEF251EB4}">
  <dimension ref="A1:P63"/>
  <sheetViews>
    <sheetView tabSelected="1" zoomScale="90" zoomScaleNormal="90" workbookViewId="0">
      <selection activeCell="B1" sqref="B1"/>
    </sheetView>
  </sheetViews>
  <sheetFormatPr defaultRowHeight="21" customHeight="1"/>
  <cols>
    <col min="1" max="1" width="6.7109375" style="2" customWidth="1"/>
    <col min="2" max="2" width="25.7109375" style="2" customWidth="1"/>
    <col min="3" max="3" width="45.42578125" style="2" customWidth="1"/>
    <col min="4" max="4" width="12.85546875" style="2" customWidth="1"/>
    <col min="5" max="5" width="16.42578125" style="2" customWidth="1"/>
    <col min="6" max="6" width="13.7109375" style="2" customWidth="1"/>
    <col min="7" max="7" width="14.42578125" style="2" customWidth="1"/>
    <col min="8" max="8" width="15.85546875" style="2" customWidth="1"/>
    <col min="9" max="9" width="13.7109375" style="2" customWidth="1"/>
    <col min="10" max="10" width="15.7109375" style="2" customWidth="1"/>
    <col min="11" max="11" width="16.140625" style="2" customWidth="1"/>
    <col min="12" max="12" width="15.42578125" style="2" customWidth="1"/>
    <col min="13" max="13" width="15.85546875" style="2" customWidth="1"/>
    <col min="14" max="14" width="14" style="2" customWidth="1"/>
    <col min="15" max="15" width="14.42578125" style="2" customWidth="1"/>
    <col min="16" max="16" width="10.7109375" style="2" customWidth="1"/>
    <col min="17" max="16384" width="9.140625" style="2"/>
  </cols>
  <sheetData>
    <row r="1" spans="1:16" ht="21" customHeight="1">
      <c r="A1" s="1" t="s">
        <v>1</v>
      </c>
      <c r="B1" s="11" t="s">
        <v>96</v>
      </c>
      <c r="C1" s="11" t="s">
        <v>63</v>
      </c>
      <c r="D1" s="15" t="s">
        <v>84</v>
      </c>
      <c r="E1" s="15" t="s">
        <v>85</v>
      </c>
      <c r="F1" s="15" t="s">
        <v>86</v>
      </c>
      <c r="G1" s="15" t="s">
        <v>87</v>
      </c>
      <c r="H1" s="15" t="s">
        <v>88</v>
      </c>
      <c r="I1" s="15" t="s">
        <v>89</v>
      </c>
      <c r="J1" s="15" t="s">
        <v>90</v>
      </c>
      <c r="K1" s="15" t="s">
        <v>91</v>
      </c>
      <c r="L1" s="15" t="s">
        <v>92</v>
      </c>
      <c r="M1" s="15" t="s">
        <v>93</v>
      </c>
      <c r="N1" s="15" t="s">
        <v>94</v>
      </c>
      <c r="O1" s="15" t="s">
        <v>95</v>
      </c>
      <c r="P1" s="16" t="s">
        <v>0</v>
      </c>
    </row>
    <row r="2" spans="1:16" ht="21" customHeight="1">
      <c r="A2" s="3">
        <v>1</v>
      </c>
      <c r="B2" s="4" t="s">
        <v>2</v>
      </c>
      <c r="C2" s="4" t="s">
        <v>64</v>
      </c>
      <c r="D2" s="5">
        <v>4340</v>
      </c>
      <c r="E2" s="5">
        <f>1680</f>
        <v>1680</v>
      </c>
      <c r="F2" s="5">
        <v>1890</v>
      </c>
      <c r="G2" s="5">
        <f>5100</f>
        <v>5100</v>
      </c>
      <c r="H2" s="5">
        <v>1490</v>
      </c>
      <c r="I2" s="5">
        <f>3010</f>
        <v>3010</v>
      </c>
      <c r="J2" s="5">
        <f>1740</f>
        <v>1740</v>
      </c>
      <c r="K2" s="5">
        <f>1680</f>
        <v>1680</v>
      </c>
      <c r="L2" s="5">
        <f>4560</f>
        <v>4560</v>
      </c>
      <c r="M2" s="5">
        <v>9440</v>
      </c>
      <c r="N2" s="5">
        <v>7010</v>
      </c>
      <c r="O2" s="5">
        <f>6320+2000</f>
        <v>8320</v>
      </c>
      <c r="P2" s="6">
        <f>SUM(D2:O2)</f>
        <v>50260</v>
      </c>
    </row>
    <row r="3" spans="1:16" ht="21" customHeight="1">
      <c r="A3" s="3">
        <v>2</v>
      </c>
      <c r="B3" s="4" t="s">
        <v>3</v>
      </c>
      <c r="C3" s="4" t="s">
        <v>65</v>
      </c>
      <c r="D3" s="7">
        <v>1243450</v>
      </c>
      <c r="E3" s="5">
        <v>427110</v>
      </c>
      <c r="F3" s="5">
        <v>310980</v>
      </c>
      <c r="G3" s="5">
        <v>101810</v>
      </c>
      <c r="H3" s="7">
        <v>84030</v>
      </c>
      <c r="I3" s="7">
        <v>149220</v>
      </c>
      <c r="J3" s="7">
        <v>123850</v>
      </c>
      <c r="K3" s="5">
        <v>444670</v>
      </c>
      <c r="L3" s="5">
        <f>486420+50</f>
        <v>486470</v>
      </c>
      <c r="M3" s="5">
        <v>702980</v>
      </c>
      <c r="N3" s="5">
        <v>864930</v>
      </c>
      <c r="O3" s="5">
        <v>797370</v>
      </c>
      <c r="P3" s="6">
        <f t="shared" ref="P3:P30" si="0">SUM(D3:O3)</f>
        <v>5736870</v>
      </c>
    </row>
    <row r="4" spans="1:16" ht="21" customHeight="1">
      <c r="A4" s="3">
        <v>3</v>
      </c>
      <c r="B4" s="4" t="s">
        <v>4</v>
      </c>
      <c r="C4" s="4" t="s">
        <v>65</v>
      </c>
      <c r="D4" s="5">
        <v>72140</v>
      </c>
      <c r="E4" s="5">
        <v>54500</v>
      </c>
      <c r="F4" s="5">
        <v>70080</v>
      </c>
      <c r="G4" s="5">
        <v>59800</v>
      </c>
      <c r="H4" s="7">
        <v>83600</v>
      </c>
      <c r="I4" s="7">
        <v>88720</v>
      </c>
      <c r="J4" s="5">
        <v>149780</v>
      </c>
      <c r="K4" s="5">
        <v>40970</v>
      </c>
      <c r="L4" s="5">
        <v>41470</v>
      </c>
      <c r="M4" s="5">
        <v>35110</v>
      </c>
      <c r="N4" s="5">
        <v>61960</v>
      </c>
      <c r="O4" s="5">
        <v>48860</v>
      </c>
      <c r="P4" s="6">
        <f t="shared" si="0"/>
        <v>806990</v>
      </c>
    </row>
    <row r="5" spans="1:16" ht="21" customHeight="1">
      <c r="A5" s="3">
        <v>4</v>
      </c>
      <c r="B5" s="4" t="s">
        <v>5</v>
      </c>
      <c r="C5" s="4" t="s">
        <v>65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6">
        <f t="shared" si="0"/>
        <v>0</v>
      </c>
    </row>
    <row r="6" spans="1:16" ht="21" customHeight="1">
      <c r="A6" s="3">
        <v>5</v>
      </c>
      <c r="B6" s="4" t="s">
        <v>6</v>
      </c>
      <c r="C6" s="4" t="s">
        <v>65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6">
        <f t="shared" si="0"/>
        <v>0</v>
      </c>
    </row>
    <row r="7" spans="1:16" ht="21" customHeight="1">
      <c r="A7" s="3">
        <v>6</v>
      </c>
      <c r="B7" s="4" t="s">
        <v>8</v>
      </c>
      <c r="C7" s="4" t="s">
        <v>66</v>
      </c>
      <c r="D7" s="5">
        <v>0</v>
      </c>
      <c r="E7" s="5">
        <v>28710</v>
      </c>
      <c r="F7" s="5">
        <v>31650</v>
      </c>
      <c r="G7" s="5">
        <v>31460</v>
      </c>
      <c r="H7" s="5">
        <v>35100</v>
      </c>
      <c r="I7" s="5">
        <v>29170</v>
      </c>
      <c r="J7" s="5">
        <v>57240</v>
      </c>
      <c r="K7" s="5">
        <v>37570</v>
      </c>
      <c r="L7" s="5">
        <v>0</v>
      </c>
      <c r="M7" s="5">
        <v>1950</v>
      </c>
      <c r="N7" s="5">
        <v>0</v>
      </c>
      <c r="O7" s="5">
        <v>1200</v>
      </c>
      <c r="P7" s="6">
        <f t="shared" si="0"/>
        <v>254050</v>
      </c>
    </row>
    <row r="8" spans="1:16" ht="21" customHeight="1">
      <c r="A8" s="3">
        <v>7</v>
      </c>
      <c r="B8" s="4" t="s">
        <v>9</v>
      </c>
      <c r="C8" s="4" t="s">
        <v>66</v>
      </c>
      <c r="D8" s="5">
        <v>10860</v>
      </c>
      <c r="E8" s="5">
        <v>9310</v>
      </c>
      <c r="F8" s="5">
        <v>2250</v>
      </c>
      <c r="G8" s="5">
        <v>3860</v>
      </c>
      <c r="H8" s="5">
        <v>3130</v>
      </c>
      <c r="I8" s="5">
        <v>3120</v>
      </c>
      <c r="J8" s="5">
        <v>0</v>
      </c>
      <c r="K8" s="5">
        <v>0</v>
      </c>
      <c r="L8" s="5">
        <v>1580</v>
      </c>
      <c r="M8" s="5">
        <v>6830</v>
      </c>
      <c r="N8" s="5">
        <v>3660</v>
      </c>
      <c r="O8" s="5">
        <v>5600</v>
      </c>
      <c r="P8" s="6">
        <f t="shared" si="0"/>
        <v>50200</v>
      </c>
    </row>
    <row r="9" spans="1:16" ht="21" customHeight="1">
      <c r="A9" s="3">
        <v>8</v>
      </c>
      <c r="B9" s="4" t="s">
        <v>7</v>
      </c>
      <c r="C9" s="4" t="s">
        <v>66</v>
      </c>
      <c r="D9" s="7">
        <v>1560</v>
      </c>
      <c r="E9" s="5">
        <v>2800</v>
      </c>
      <c r="F9" s="5">
        <v>1650</v>
      </c>
      <c r="G9" s="5">
        <v>0</v>
      </c>
      <c r="H9" s="5">
        <v>1020</v>
      </c>
      <c r="I9" s="5">
        <v>830</v>
      </c>
      <c r="J9" s="5">
        <v>0</v>
      </c>
      <c r="K9" s="5">
        <v>0</v>
      </c>
      <c r="L9" s="5">
        <v>0</v>
      </c>
      <c r="M9" s="5">
        <v>0</v>
      </c>
      <c r="N9" s="5">
        <v>2600</v>
      </c>
      <c r="O9" s="5">
        <v>0</v>
      </c>
      <c r="P9" s="6">
        <f t="shared" si="0"/>
        <v>10460</v>
      </c>
    </row>
    <row r="10" spans="1:16" ht="21" customHeight="1">
      <c r="A10" s="3">
        <v>9</v>
      </c>
      <c r="B10" s="4" t="s">
        <v>10</v>
      </c>
      <c r="C10" s="4" t="s">
        <v>67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6">
        <f t="shared" si="0"/>
        <v>0</v>
      </c>
    </row>
    <row r="11" spans="1:16" ht="21" customHeight="1">
      <c r="A11" s="3">
        <v>10</v>
      </c>
      <c r="B11" s="4" t="s">
        <v>11</v>
      </c>
      <c r="C11" s="4" t="s">
        <v>68</v>
      </c>
      <c r="D11" s="5">
        <v>11690</v>
      </c>
      <c r="E11" s="5">
        <v>8310</v>
      </c>
      <c r="F11" s="5">
        <v>15890</v>
      </c>
      <c r="G11" s="5">
        <v>17040</v>
      </c>
      <c r="H11" s="5">
        <v>20250</v>
      </c>
      <c r="I11" s="5">
        <v>33570</v>
      </c>
      <c r="J11" s="5">
        <v>85990</v>
      </c>
      <c r="K11" s="5">
        <v>15920</v>
      </c>
      <c r="L11" s="5">
        <v>7350</v>
      </c>
      <c r="M11" s="5">
        <v>4890</v>
      </c>
      <c r="N11" s="5">
        <v>8460</v>
      </c>
      <c r="O11" s="5">
        <v>1120</v>
      </c>
      <c r="P11" s="6">
        <f t="shared" si="0"/>
        <v>230480</v>
      </c>
    </row>
    <row r="12" spans="1:16" ht="21" customHeight="1">
      <c r="A12" s="3">
        <v>11</v>
      </c>
      <c r="B12" s="4" t="s">
        <v>12</v>
      </c>
      <c r="C12" s="4" t="s">
        <v>68</v>
      </c>
      <c r="D12" s="5">
        <v>314860</v>
      </c>
      <c r="E12" s="5">
        <f>299910+528540</f>
        <v>828450</v>
      </c>
      <c r="F12" s="8">
        <f>450210+207540+264150</f>
        <v>921900</v>
      </c>
      <c r="G12" s="5">
        <f>270550+431010+394600</f>
        <v>1096160</v>
      </c>
      <c r="H12" s="5">
        <f>401030+282880+453650</f>
        <v>1137560</v>
      </c>
      <c r="I12" s="5">
        <f>242460+308900+281470+311100</f>
        <v>1143930</v>
      </c>
      <c r="J12" s="5">
        <f>256610+225090+200670+206870</f>
        <v>889240</v>
      </c>
      <c r="K12" s="5">
        <f>184930+147290+108160+134690</f>
        <v>575070</v>
      </c>
      <c r="L12" s="5">
        <f>93050+206970+116960</f>
        <v>416980</v>
      </c>
      <c r="M12" s="5">
        <f>303610+231680+321760</f>
        <v>857050</v>
      </c>
      <c r="N12" s="5">
        <f>281680+276030+244170+191460</f>
        <v>993340</v>
      </c>
      <c r="O12" s="5">
        <v>298910</v>
      </c>
      <c r="P12" s="6">
        <f t="shared" si="0"/>
        <v>9473450</v>
      </c>
    </row>
    <row r="13" spans="1:16" ht="21" customHeight="1">
      <c r="A13" s="3">
        <v>12</v>
      </c>
      <c r="B13" s="4" t="s">
        <v>13</v>
      </c>
      <c r="C13" s="4" t="s">
        <v>68</v>
      </c>
      <c r="D13" s="5">
        <v>0</v>
      </c>
      <c r="E13" s="5">
        <v>0</v>
      </c>
      <c r="F13" s="8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6">
        <f t="shared" si="0"/>
        <v>0</v>
      </c>
    </row>
    <row r="14" spans="1:16" ht="21" customHeight="1">
      <c r="A14" s="3">
        <v>13</v>
      </c>
      <c r="B14" s="4" t="s">
        <v>14</v>
      </c>
      <c r="C14" s="4" t="s">
        <v>68</v>
      </c>
      <c r="D14" s="5">
        <v>0</v>
      </c>
      <c r="E14" s="5">
        <v>0</v>
      </c>
      <c r="F14" s="5">
        <v>300</v>
      </c>
      <c r="G14" s="5">
        <v>890</v>
      </c>
      <c r="H14" s="5">
        <v>1000</v>
      </c>
      <c r="I14" s="5">
        <v>3000</v>
      </c>
      <c r="J14" s="5">
        <v>270</v>
      </c>
      <c r="K14" s="5">
        <v>3000</v>
      </c>
      <c r="L14" s="5">
        <v>3000</v>
      </c>
      <c r="M14" s="5">
        <v>0</v>
      </c>
      <c r="N14" s="5">
        <v>1260</v>
      </c>
      <c r="O14" s="5">
        <v>0</v>
      </c>
      <c r="P14" s="6">
        <f t="shared" si="0"/>
        <v>12720</v>
      </c>
    </row>
    <row r="15" spans="1:16" ht="21" customHeight="1">
      <c r="A15" s="3">
        <v>14</v>
      </c>
      <c r="B15" s="4" t="s">
        <v>15</v>
      </c>
      <c r="C15" s="4" t="s">
        <v>68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6">
        <f t="shared" si="0"/>
        <v>0</v>
      </c>
    </row>
    <row r="16" spans="1:16" ht="21" customHeight="1">
      <c r="A16" s="3">
        <v>15</v>
      </c>
      <c r="B16" s="4" t="s">
        <v>16</v>
      </c>
      <c r="C16" s="4" t="s">
        <v>68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6">
        <f t="shared" si="0"/>
        <v>0</v>
      </c>
    </row>
    <row r="17" spans="1:16" ht="21" customHeight="1">
      <c r="A17" s="3">
        <v>16</v>
      </c>
      <c r="B17" s="4" t="s">
        <v>17</v>
      </c>
      <c r="C17" s="4" t="s">
        <v>68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6">
        <f t="shared" si="0"/>
        <v>0</v>
      </c>
    </row>
    <row r="18" spans="1:16" ht="21" customHeight="1">
      <c r="A18" s="3">
        <v>17</v>
      </c>
      <c r="B18" s="4" t="s">
        <v>18</v>
      </c>
      <c r="C18" s="4" t="s">
        <v>69</v>
      </c>
      <c r="D18" s="5">
        <v>1573650</v>
      </c>
      <c r="E18" s="5">
        <v>1673580</v>
      </c>
      <c r="F18" s="5">
        <v>2676220</v>
      </c>
      <c r="G18" s="5">
        <v>2649600</v>
      </c>
      <c r="H18" s="5">
        <v>2805950</v>
      </c>
      <c r="I18" s="5">
        <v>2617850</v>
      </c>
      <c r="J18" s="5">
        <v>2758760</v>
      </c>
      <c r="K18" s="5">
        <v>2090640</v>
      </c>
      <c r="L18" s="5">
        <v>1772880</v>
      </c>
      <c r="M18" s="5">
        <v>1496680</v>
      </c>
      <c r="N18" s="5">
        <v>1607510</v>
      </c>
      <c r="O18" s="5">
        <v>1220420</v>
      </c>
      <c r="P18" s="6">
        <f t="shared" si="0"/>
        <v>24943740</v>
      </c>
    </row>
    <row r="19" spans="1:16" ht="21" customHeight="1">
      <c r="A19" s="3">
        <v>18</v>
      </c>
      <c r="B19" s="4" t="s">
        <v>19</v>
      </c>
      <c r="C19" s="4" t="s">
        <v>69</v>
      </c>
      <c r="D19" s="5">
        <v>15840</v>
      </c>
      <c r="E19" s="5">
        <v>4520</v>
      </c>
      <c r="F19" s="5">
        <v>16490</v>
      </c>
      <c r="G19" s="5">
        <v>8810</v>
      </c>
      <c r="H19" s="5">
        <v>5970</v>
      </c>
      <c r="I19" s="5">
        <v>4710</v>
      </c>
      <c r="J19" s="7">
        <v>15630</v>
      </c>
      <c r="K19" s="7">
        <v>13630</v>
      </c>
      <c r="L19" s="7">
        <v>4470</v>
      </c>
      <c r="M19" s="5">
        <v>10400</v>
      </c>
      <c r="N19" s="5">
        <v>3420</v>
      </c>
      <c r="O19" s="5">
        <v>70110</v>
      </c>
      <c r="P19" s="6">
        <f t="shared" si="0"/>
        <v>174000</v>
      </c>
    </row>
    <row r="20" spans="1:16" ht="21" customHeight="1">
      <c r="A20" s="3">
        <v>19</v>
      </c>
      <c r="B20" s="4" t="s">
        <v>20</v>
      </c>
      <c r="C20" s="4" t="s">
        <v>69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7">
        <v>0</v>
      </c>
      <c r="K20" s="7">
        <v>0</v>
      </c>
      <c r="L20" s="7">
        <v>0</v>
      </c>
      <c r="M20" s="5">
        <v>0</v>
      </c>
      <c r="N20" s="5">
        <v>0</v>
      </c>
      <c r="O20" s="5">
        <v>0</v>
      </c>
      <c r="P20" s="6">
        <f t="shared" si="0"/>
        <v>0</v>
      </c>
    </row>
    <row r="21" spans="1:16" ht="21" customHeight="1">
      <c r="A21" s="3">
        <v>20</v>
      </c>
      <c r="B21" s="4" t="s">
        <v>21</v>
      </c>
      <c r="C21" s="4" t="s">
        <v>69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7">
        <v>0</v>
      </c>
      <c r="K21" s="7">
        <v>0</v>
      </c>
      <c r="L21" s="7">
        <v>0</v>
      </c>
      <c r="M21" s="5">
        <v>0</v>
      </c>
      <c r="N21" s="5">
        <v>0</v>
      </c>
      <c r="O21" s="5">
        <v>0</v>
      </c>
      <c r="P21" s="6">
        <f t="shared" si="0"/>
        <v>0</v>
      </c>
    </row>
    <row r="22" spans="1:16" ht="21" customHeight="1">
      <c r="A22" s="3">
        <v>21</v>
      </c>
      <c r="B22" s="4" t="s">
        <v>22</v>
      </c>
      <c r="C22" s="4" t="s">
        <v>70</v>
      </c>
      <c r="D22" s="5">
        <v>626740</v>
      </c>
      <c r="E22" s="5">
        <v>133070</v>
      </c>
      <c r="F22" s="5">
        <v>208750</v>
      </c>
      <c r="G22" s="5">
        <v>448390</v>
      </c>
      <c r="H22" s="5">
        <v>1026740</v>
      </c>
      <c r="I22" s="5">
        <v>1367750</v>
      </c>
      <c r="J22" s="5">
        <v>2370060</v>
      </c>
      <c r="K22" s="5">
        <v>1031120</v>
      </c>
      <c r="L22" s="5">
        <v>409840</v>
      </c>
      <c r="M22" s="5">
        <v>320820</v>
      </c>
      <c r="N22" s="5">
        <v>282760</v>
      </c>
      <c r="O22" s="5">
        <v>178270</v>
      </c>
      <c r="P22" s="6">
        <f t="shared" si="0"/>
        <v>8404310</v>
      </c>
    </row>
    <row r="23" spans="1:16" ht="21" customHeight="1">
      <c r="A23" s="3">
        <v>22</v>
      </c>
      <c r="B23" s="4" t="s">
        <v>23</v>
      </c>
      <c r="C23" s="4" t="s">
        <v>70</v>
      </c>
      <c r="D23" s="5">
        <v>271790</v>
      </c>
      <c r="E23" s="7">
        <v>136340</v>
      </c>
      <c r="F23" s="7">
        <v>312060</v>
      </c>
      <c r="G23" s="5">
        <v>329510</v>
      </c>
      <c r="H23" s="5">
        <v>656370</v>
      </c>
      <c r="I23" s="5">
        <v>645590</v>
      </c>
      <c r="J23" s="5">
        <v>1259660</v>
      </c>
      <c r="K23" s="5">
        <v>526140</v>
      </c>
      <c r="L23" s="5">
        <v>308540</v>
      </c>
      <c r="M23" s="5">
        <v>266020</v>
      </c>
      <c r="N23" s="5">
        <v>218450</v>
      </c>
      <c r="O23" s="5">
        <v>170340</v>
      </c>
      <c r="P23" s="6">
        <f t="shared" si="0"/>
        <v>5100810</v>
      </c>
    </row>
    <row r="24" spans="1:16" ht="21" customHeight="1">
      <c r="A24" s="3">
        <v>23</v>
      </c>
      <c r="B24" s="4" t="s">
        <v>24</v>
      </c>
      <c r="C24" s="4" t="s">
        <v>71</v>
      </c>
      <c r="D24" s="5">
        <v>16680</v>
      </c>
      <c r="E24" s="5">
        <v>7020</v>
      </c>
      <c r="F24" s="5">
        <v>9850</v>
      </c>
      <c r="G24" s="5">
        <v>12720</v>
      </c>
      <c r="H24" s="5">
        <v>23410</v>
      </c>
      <c r="I24" s="5">
        <v>25430</v>
      </c>
      <c r="J24" s="5">
        <v>113600</v>
      </c>
      <c r="K24" s="5">
        <v>80180</v>
      </c>
      <c r="L24" s="5">
        <v>29490</v>
      </c>
      <c r="M24" s="5">
        <v>37840</v>
      </c>
      <c r="N24" s="5">
        <v>15000</v>
      </c>
      <c r="O24" s="5">
        <v>0</v>
      </c>
      <c r="P24" s="6">
        <f t="shared" si="0"/>
        <v>371220</v>
      </c>
    </row>
    <row r="25" spans="1:16" ht="21" customHeight="1">
      <c r="A25" s="3">
        <v>24</v>
      </c>
      <c r="B25" s="4" t="s">
        <v>25</v>
      </c>
      <c r="C25" s="4" t="s">
        <v>71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6">
        <f t="shared" si="0"/>
        <v>0</v>
      </c>
    </row>
    <row r="26" spans="1:16" ht="21" customHeight="1">
      <c r="A26" s="3">
        <v>25</v>
      </c>
      <c r="B26" s="4" t="s">
        <v>26</v>
      </c>
      <c r="C26" s="4" t="s">
        <v>72</v>
      </c>
      <c r="D26" s="5">
        <v>27950</v>
      </c>
      <c r="E26" s="5">
        <v>15460</v>
      </c>
      <c r="F26" s="5">
        <v>43970</v>
      </c>
      <c r="G26" s="5">
        <v>32700</v>
      </c>
      <c r="H26" s="5">
        <v>22240</v>
      </c>
      <c r="I26" s="5">
        <v>20220</v>
      </c>
      <c r="J26" s="5">
        <v>26090</v>
      </c>
      <c r="K26" s="5">
        <v>11530</v>
      </c>
      <c r="L26" s="5">
        <v>37490</v>
      </c>
      <c r="M26" s="5">
        <v>44340</v>
      </c>
      <c r="N26" s="5">
        <v>39530</v>
      </c>
      <c r="O26" s="5">
        <v>19210</v>
      </c>
      <c r="P26" s="6">
        <f t="shared" si="0"/>
        <v>340730</v>
      </c>
    </row>
    <row r="27" spans="1:16" ht="21" customHeight="1">
      <c r="A27" s="3">
        <v>26</v>
      </c>
      <c r="B27" s="4" t="s">
        <v>27</v>
      </c>
      <c r="C27" s="4" t="s">
        <v>72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3000</v>
      </c>
      <c r="L27" s="5">
        <v>0</v>
      </c>
      <c r="M27" s="5">
        <v>2000</v>
      </c>
      <c r="N27" s="5">
        <v>0</v>
      </c>
      <c r="O27" s="5">
        <v>0</v>
      </c>
      <c r="P27" s="6">
        <f t="shared" si="0"/>
        <v>5000</v>
      </c>
    </row>
    <row r="28" spans="1:16" ht="21" customHeight="1">
      <c r="A28" s="3">
        <v>27</v>
      </c>
      <c r="B28" s="4" t="s">
        <v>28</v>
      </c>
      <c r="C28" s="4" t="s">
        <v>72</v>
      </c>
      <c r="D28" s="5">
        <v>210</v>
      </c>
      <c r="E28" s="5">
        <v>960</v>
      </c>
      <c r="F28" s="5">
        <v>3200</v>
      </c>
      <c r="G28" s="5">
        <v>600</v>
      </c>
      <c r="H28" s="5">
        <v>3270</v>
      </c>
      <c r="I28" s="5">
        <v>3830</v>
      </c>
      <c r="J28" s="5">
        <v>2510</v>
      </c>
      <c r="K28" s="5">
        <v>1030</v>
      </c>
      <c r="L28" s="5">
        <v>210</v>
      </c>
      <c r="M28" s="5">
        <v>2230</v>
      </c>
      <c r="N28" s="5">
        <v>380</v>
      </c>
      <c r="O28" s="5">
        <v>2300</v>
      </c>
      <c r="P28" s="6">
        <f t="shared" si="0"/>
        <v>20730</v>
      </c>
    </row>
    <row r="29" spans="1:16" ht="21" customHeight="1">
      <c r="A29" s="3">
        <v>28</v>
      </c>
      <c r="B29" s="4" t="s">
        <v>29</v>
      </c>
      <c r="C29" s="4" t="s">
        <v>73</v>
      </c>
      <c r="D29" s="5">
        <v>0</v>
      </c>
      <c r="E29" s="5">
        <v>16500</v>
      </c>
      <c r="F29" s="5">
        <v>36940</v>
      </c>
      <c r="G29" s="5">
        <v>74850</v>
      </c>
      <c r="H29" s="5">
        <v>17940</v>
      </c>
      <c r="I29" s="5">
        <v>13650</v>
      </c>
      <c r="J29" s="5">
        <v>9630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6">
        <f t="shared" si="0"/>
        <v>169510</v>
      </c>
    </row>
    <row r="30" spans="1:16" ht="21" customHeight="1">
      <c r="A30" s="3">
        <v>29</v>
      </c>
      <c r="B30" s="4" t="s">
        <v>30</v>
      </c>
      <c r="C30" s="4" t="s">
        <v>73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6">
        <f t="shared" si="0"/>
        <v>0</v>
      </c>
    </row>
    <row r="31" spans="1:16" ht="21" customHeight="1">
      <c r="A31" s="3">
        <v>30</v>
      </c>
      <c r="B31" s="4" t="s">
        <v>37</v>
      </c>
      <c r="C31" s="4" t="s">
        <v>74</v>
      </c>
      <c r="D31" s="5">
        <v>57030</v>
      </c>
      <c r="E31" s="5">
        <v>64350</v>
      </c>
      <c r="F31" s="5">
        <f>110960+300</f>
        <v>111260</v>
      </c>
      <c r="G31" s="5">
        <v>191590</v>
      </c>
      <c r="H31" s="5">
        <v>97510</v>
      </c>
      <c r="I31" s="5">
        <v>83900</v>
      </c>
      <c r="J31" s="5">
        <v>98700</v>
      </c>
      <c r="K31" s="5">
        <v>67770</v>
      </c>
      <c r="L31" s="5">
        <f>70210+11100</f>
        <v>81310</v>
      </c>
      <c r="M31" s="5">
        <v>94150</v>
      </c>
      <c r="N31" s="5">
        <v>94310</v>
      </c>
      <c r="O31" s="5">
        <v>88010</v>
      </c>
      <c r="P31" s="6">
        <f t="shared" ref="P31:P62" si="1">SUM(D31:O31)</f>
        <v>1129890</v>
      </c>
    </row>
    <row r="32" spans="1:16" ht="21" customHeight="1">
      <c r="A32" s="3">
        <v>31</v>
      </c>
      <c r="B32" s="4" t="s">
        <v>36</v>
      </c>
      <c r="C32" s="4" t="s">
        <v>74</v>
      </c>
      <c r="D32" s="5">
        <v>134260</v>
      </c>
      <c r="E32" s="5">
        <v>114180</v>
      </c>
      <c r="F32" s="5">
        <v>113450</v>
      </c>
      <c r="G32" s="5">
        <v>163130</v>
      </c>
      <c r="H32" s="5">
        <v>134630</v>
      </c>
      <c r="I32" s="5">
        <v>143750</v>
      </c>
      <c r="J32" s="5">
        <v>196300</v>
      </c>
      <c r="K32" s="5">
        <v>236090</v>
      </c>
      <c r="L32" s="5">
        <v>245010</v>
      </c>
      <c r="M32" s="5">
        <v>125580</v>
      </c>
      <c r="N32" s="5">
        <v>142120</v>
      </c>
      <c r="O32" s="5">
        <v>136160</v>
      </c>
      <c r="P32" s="6">
        <f t="shared" si="1"/>
        <v>1884660</v>
      </c>
    </row>
    <row r="33" spans="1:16" ht="21" customHeight="1">
      <c r="A33" s="3">
        <v>32</v>
      </c>
      <c r="B33" s="4" t="s">
        <v>35</v>
      </c>
      <c r="C33" s="4" t="s">
        <v>74</v>
      </c>
      <c r="D33" s="5">
        <v>0</v>
      </c>
      <c r="E33" s="5">
        <v>12330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6">
        <f t="shared" si="1"/>
        <v>12330</v>
      </c>
    </row>
    <row r="34" spans="1:16" ht="21" customHeight="1">
      <c r="A34" s="3">
        <v>33</v>
      </c>
      <c r="B34" s="4" t="s">
        <v>34</v>
      </c>
      <c r="C34" s="4" t="s">
        <v>74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6">
        <f t="shared" si="1"/>
        <v>0</v>
      </c>
    </row>
    <row r="35" spans="1:16" ht="21" customHeight="1">
      <c r="A35" s="3">
        <v>34</v>
      </c>
      <c r="B35" s="4" t="s">
        <v>33</v>
      </c>
      <c r="C35" s="4" t="s">
        <v>74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6">
        <f t="shared" si="1"/>
        <v>0</v>
      </c>
    </row>
    <row r="36" spans="1:16" ht="21" customHeight="1">
      <c r="A36" s="3">
        <v>35</v>
      </c>
      <c r="B36" s="4" t="s">
        <v>32</v>
      </c>
      <c r="C36" s="4" t="s">
        <v>74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203440</v>
      </c>
      <c r="K36" s="5">
        <v>748030</v>
      </c>
      <c r="L36" s="5">
        <f>400390+5890</f>
        <v>406280</v>
      </c>
      <c r="M36" s="5">
        <f>382350</f>
        <v>382350</v>
      </c>
      <c r="N36" s="5">
        <v>396780</v>
      </c>
      <c r="O36" s="5">
        <v>391800</v>
      </c>
      <c r="P36" s="6">
        <f t="shared" si="1"/>
        <v>2528680</v>
      </c>
    </row>
    <row r="37" spans="1:16" ht="21" customHeight="1">
      <c r="A37" s="3">
        <v>36</v>
      </c>
      <c r="B37" s="4" t="s">
        <v>31</v>
      </c>
      <c r="C37" s="4" t="s">
        <v>75</v>
      </c>
      <c r="D37" s="5">
        <v>316490</v>
      </c>
      <c r="E37" s="5">
        <v>7300</v>
      </c>
      <c r="F37" s="5">
        <v>0</v>
      </c>
      <c r="G37" s="5">
        <v>0</v>
      </c>
      <c r="H37" s="5">
        <v>2200</v>
      </c>
      <c r="I37" s="5">
        <v>0</v>
      </c>
      <c r="J37" s="5">
        <v>0</v>
      </c>
      <c r="K37" s="5">
        <v>0</v>
      </c>
      <c r="L37" s="5">
        <v>78230</v>
      </c>
      <c r="M37" s="5">
        <v>348300</v>
      </c>
      <c r="N37" s="5">
        <v>525930</v>
      </c>
      <c r="O37" s="5">
        <v>175910</v>
      </c>
      <c r="P37" s="6">
        <f t="shared" si="1"/>
        <v>1454360</v>
      </c>
    </row>
    <row r="38" spans="1:16" ht="21" customHeight="1">
      <c r="A38" s="3">
        <v>37</v>
      </c>
      <c r="B38" s="4" t="s">
        <v>46</v>
      </c>
      <c r="C38" s="4" t="s">
        <v>76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6">
        <f t="shared" si="1"/>
        <v>0</v>
      </c>
    </row>
    <row r="39" spans="1:16" ht="21" customHeight="1">
      <c r="A39" s="3">
        <v>38</v>
      </c>
      <c r="B39" s="4" t="s">
        <v>45</v>
      </c>
      <c r="C39" s="4" t="s">
        <v>76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420</v>
      </c>
      <c r="K39" s="5">
        <v>570</v>
      </c>
      <c r="L39" s="5">
        <v>300</v>
      </c>
      <c r="M39" s="5">
        <v>300</v>
      </c>
      <c r="N39" s="5">
        <v>0</v>
      </c>
      <c r="O39" s="5">
        <v>0</v>
      </c>
      <c r="P39" s="6">
        <f t="shared" si="1"/>
        <v>1590</v>
      </c>
    </row>
    <row r="40" spans="1:16" ht="21" customHeight="1">
      <c r="A40" s="3">
        <v>39</v>
      </c>
      <c r="B40" s="4" t="s">
        <v>44</v>
      </c>
      <c r="C40" s="4" t="s">
        <v>76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6">
        <f t="shared" si="1"/>
        <v>0</v>
      </c>
    </row>
    <row r="41" spans="1:16" ht="21" customHeight="1">
      <c r="A41" s="3">
        <v>40</v>
      </c>
      <c r="B41" s="4" t="s">
        <v>43</v>
      </c>
      <c r="C41" s="4" t="s">
        <v>76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6">
        <f t="shared" si="1"/>
        <v>0</v>
      </c>
    </row>
    <row r="42" spans="1:16" ht="21" customHeight="1">
      <c r="A42" s="3">
        <v>41</v>
      </c>
      <c r="B42" s="4" t="s">
        <v>42</v>
      </c>
      <c r="C42" s="4" t="s">
        <v>76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30</v>
      </c>
      <c r="M42" s="5">
        <v>0</v>
      </c>
      <c r="N42" s="5">
        <v>0</v>
      </c>
      <c r="O42" s="5">
        <v>0</v>
      </c>
      <c r="P42" s="6">
        <f t="shared" si="1"/>
        <v>30</v>
      </c>
    </row>
    <row r="43" spans="1:16" ht="21" customHeight="1">
      <c r="A43" s="3">
        <v>42</v>
      </c>
      <c r="B43" s="4" t="s">
        <v>41</v>
      </c>
      <c r="C43" s="4" t="s">
        <v>77</v>
      </c>
      <c r="D43" s="5">
        <v>76610</v>
      </c>
      <c r="E43" s="5">
        <v>56560</v>
      </c>
      <c r="F43" s="5">
        <v>105610</v>
      </c>
      <c r="G43" s="5">
        <v>58950</v>
      </c>
      <c r="H43" s="5">
        <v>60970</v>
      </c>
      <c r="I43" s="5">
        <v>59670</v>
      </c>
      <c r="J43" s="5">
        <v>47580</v>
      </c>
      <c r="K43" s="5">
        <v>41250</v>
      </c>
      <c r="L43" s="5">
        <v>59360</v>
      </c>
      <c r="M43" s="5">
        <v>69520</v>
      </c>
      <c r="N43" s="5">
        <v>57200</v>
      </c>
      <c r="O43" s="5">
        <v>43620</v>
      </c>
      <c r="P43" s="6">
        <f t="shared" si="1"/>
        <v>736900</v>
      </c>
    </row>
    <row r="44" spans="1:16" ht="21" customHeight="1">
      <c r="A44" s="3">
        <v>43</v>
      </c>
      <c r="B44" s="4" t="s">
        <v>40</v>
      </c>
      <c r="C44" s="4" t="s">
        <v>77</v>
      </c>
      <c r="D44" s="5">
        <v>0</v>
      </c>
      <c r="E44" s="5">
        <v>0</v>
      </c>
      <c r="F44" s="5">
        <v>900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1950</v>
      </c>
      <c r="M44" s="5">
        <v>720</v>
      </c>
      <c r="N44" s="5">
        <v>1920</v>
      </c>
      <c r="O44" s="5">
        <v>0</v>
      </c>
      <c r="P44" s="6">
        <f t="shared" si="1"/>
        <v>5490</v>
      </c>
    </row>
    <row r="45" spans="1:16" ht="21" customHeight="1">
      <c r="A45" s="3">
        <v>44</v>
      </c>
      <c r="B45" s="4" t="s">
        <v>39</v>
      </c>
      <c r="C45" s="4" t="s">
        <v>78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6">
        <f t="shared" si="1"/>
        <v>0</v>
      </c>
    </row>
    <row r="46" spans="1:16" ht="21" customHeight="1">
      <c r="A46" s="3">
        <v>45</v>
      </c>
      <c r="B46" s="4" t="s">
        <v>38</v>
      </c>
      <c r="C46" s="4" t="s">
        <v>78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6">
        <f t="shared" si="1"/>
        <v>0</v>
      </c>
    </row>
    <row r="47" spans="1:16" ht="21" customHeight="1">
      <c r="A47" s="3">
        <v>46</v>
      </c>
      <c r="B47" s="4" t="s">
        <v>54</v>
      </c>
      <c r="C47" s="4" t="s">
        <v>79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6">
        <f t="shared" si="1"/>
        <v>0</v>
      </c>
    </row>
    <row r="48" spans="1:16" ht="21" customHeight="1">
      <c r="A48" s="3">
        <v>47</v>
      </c>
      <c r="B48" s="4" t="s">
        <v>53</v>
      </c>
      <c r="C48" s="4" t="s">
        <v>80</v>
      </c>
      <c r="D48" s="5">
        <v>310760</v>
      </c>
      <c r="E48" s="5">
        <v>314340</v>
      </c>
      <c r="F48" s="5">
        <v>422210</v>
      </c>
      <c r="G48" s="5">
        <v>260610</v>
      </c>
      <c r="H48" s="5">
        <v>260760</v>
      </c>
      <c r="I48" s="5">
        <v>219580</v>
      </c>
      <c r="J48" s="5">
        <v>141340</v>
      </c>
      <c r="K48" s="5">
        <v>74990</v>
      </c>
      <c r="L48" s="5">
        <v>29630</v>
      </c>
      <c r="M48" s="5">
        <v>0</v>
      </c>
      <c r="N48" s="5">
        <v>0</v>
      </c>
      <c r="O48" s="5">
        <v>66770</v>
      </c>
      <c r="P48" s="6">
        <f t="shared" si="1"/>
        <v>2100990</v>
      </c>
    </row>
    <row r="49" spans="1:16" ht="21" customHeight="1">
      <c r="A49" s="3">
        <v>48</v>
      </c>
      <c r="B49" s="9" t="s">
        <v>52</v>
      </c>
      <c r="C49" s="4" t="s">
        <v>80</v>
      </c>
      <c r="D49" s="5">
        <v>1820</v>
      </c>
      <c r="E49" s="5">
        <v>3330</v>
      </c>
      <c r="F49" s="5">
        <v>7880</v>
      </c>
      <c r="G49" s="5">
        <v>8140</v>
      </c>
      <c r="H49" s="5">
        <v>2890</v>
      </c>
      <c r="I49" s="5">
        <v>2410</v>
      </c>
      <c r="J49" s="5">
        <v>3700</v>
      </c>
      <c r="K49" s="5">
        <v>1940</v>
      </c>
      <c r="L49" s="5">
        <v>0</v>
      </c>
      <c r="M49" s="5">
        <v>150</v>
      </c>
      <c r="N49" s="5">
        <v>120</v>
      </c>
      <c r="O49" s="5">
        <v>60</v>
      </c>
      <c r="P49" s="6">
        <f t="shared" si="1"/>
        <v>32440</v>
      </c>
    </row>
    <row r="50" spans="1:16" ht="21" customHeight="1">
      <c r="A50" s="3">
        <v>49</v>
      </c>
      <c r="B50" s="4" t="s">
        <v>51</v>
      </c>
      <c r="C50" s="4" t="s">
        <v>80</v>
      </c>
      <c r="D50" s="5">
        <v>11570</v>
      </c>
      <c r="E50" s="5">
        <f>11470+60</f>
        <v>11530</v>
      </c>
      <c r="F50" s="5">
        <f>20250+60</f>
        <v>20310</v>
      </c>
      <c r="G50" s="5">
        <v>26880</v>
      </c>
      <c r="H50" s="5">
        <v>18370</v>
      </c>
      <c r="I50" s="5">
        <v>9500</v>
      </c>
      <c r="J50" s="5">
        <f>7230+500</f>
        <v>7730</v>
      </c>
      <c r="K50" s="5">
        <v>2670</v>
      </c>
      <c r="L50" s="5">
        <v>5090</v>
      </c>
      <c r="M50" s="5">
        <v>14560</v>
      </c>
      <c r="N50" s="5">
        <v>5250</v>
      </c>
      <c r="O50" s="5">
        <v>3980</v>
      </c>
      <c r="P50" s="6">
        <f t="shared" si="1"/>
        <v>137440</v>
      </c>
    </row>
    <row r="51" spans="1:16" ht="21" customHeight="1">
      <c r="A51" s="3">
        <v>50</v>
      </c>
      <c r="B51" s="4" t="s">
        <v>50</v>
      </c>
      <c r="C51" s="4" t="s">
        <v>80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6">
        <f>SUM(D51:O51)</f>
        <v>0</v>
      </c>
    </row>
    <row r="52" spans="1:16" ht="21" customHeight="1">
      <c r="A52" s="3">
        <v>51</v>
      </c>
      <c r="B52" s="4" t="s">
        <v>49</v>
      </c>
      <c r="C52" s="4" t="s">
        <v>81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6">
        <f t="shared" si="1"/>
        <v>0</v>
      </c>
    </row>
    <row r="53" spans="1:16" ht="21" customHeight="1">
      <c r="A53" s="3">
        <v>52</v>
      </c>
      <c r="B53" s="4" t="s">
        <v>48</v>
      </c>
      <c r="C53" s="4" t="s">
        <v>81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10000</v>
      </c>
      <c r="K53" s="5">
        <v>0</v>
      </c>
      <c r="L53" s="5">
        <v>0</v>
      </c>
      <c r="M53" s="5">
        <v>0</v>
      </c>
      <c r="N53" s="5">
        <v>0</v>
      </c>
      <c r="O53" s="5">
        <v>5000</v>
      </c>
      <c r="P53" s="6">
        <f t="shared" si="1"/>
        <v>15000</v>
      </c>
    </row>
    <row r="54" spans="1:16" ht="21" customHeight="1">
      <c r="A54" s="3">
        <v>53</v>
      </c>
      <c r="B54" s="4" t="s">
        <v>47</v>
      </c>
      <c r="C54" s="4" t="s">
        <v>82</v>
      </c>
      <c r="D54" s="5">
        <v>667310</v>
      </c>
      <c r="E54" s="5">
        <v>678700</v>
      </c>
      <c r="F54" s="5">
        <v>1282660</v>
      </c>
      <c r="G54" s="5">
        <v>747850</v>
      </c>
      <c r="H54" s="5">
        <v>213020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6">
        <f t="shared" si="1"/>
        <v>3589540</v>
      </c>
    </row>
    <row r="55" spans="1:16" ht="21" customHeight="1">
      <c r="A55" s="3">
        <v>54</v>
      </c>
      <c r="B55" s="4" t="s">
        <v>55</v>
      </c>
      <c r="C55" s="4" t="s">
        <v>82</v>
      </c>
      <c r="D55" s="5">
        <v>10420</v>
      </c>
      <c r="E55" s="5">
        <v>0</v>
      </c>
      <c r="F55" s="5">
        <v>0</v>
      </c>
      <c r="G55" s="5">
        <v>3420</v>
      </c>
      <c r="H55" s="5">
        <v>1950</v>
      </c>
      <c r="I55" s="5">
        <v>360</v>
      </c>
      <c r="J55" s="5">
        <v>0</v>
      </c>
      <c r="K55" s="5">
        <v>0</v>
      </c>
      <c r="L55" s="5">
        <v>0</v>
      </c>
      <c r="M55" s="5">
        <v>6000</v>
      </c>
      <c r="N55" s="5">
        <v>0</v>
      </c>
      <c r="O55" s="5">
        <v>5000</v>
      </c>
      <c r="P55" s="6">
        <f t="shared" si="1"/>
        <v>27150</v>
      </c>
    </row>
    <row r="56" spans="1:16" ht="21" customHeight="1">
      <c r="A56" s="3">
        <v>55</v>
      </c>
      <c r="B56" s="4" t="s">
        <v>56</v>
      </c>
      <c r="C56" s="4" t="s">
        <v>82</v>
      </c>
      <c r="D56" s="5">
        <v>0</v>
      </c>
      <c r="E56" s="5">
        <v>20660</v>
      </c>
      <c r="F56" s="5">
        <v>164230</v>
      </c>
      <c r="G56" s="5">
        <v>139590</v>
      </c>
      <c r="H56" s="5">
        <v>80740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10">
        <f t="shared" si="1"/>
        <v>405220</v>
      </c>
    </row>
    <row r="57" spans="1:16" ht="21" customHeight="1">
      <c r="A57" s="3">
        <v>56</v>
      </c>
      <c r="B57" s="4" t="s">
        <v>57</v>
      </c>
      <c r="C57" s="4" t="s">
        <v>82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10">
        <f t="shared" si="1"/>
        <v>0</v>
      </c>
    </row>
    <row r="58" spans="1:16" ht="21" customHeight="1">
      <c r="A58" s="3">
        <v>57</v>
      </c>
      <c r="B58" s="4" t="s">
        <v>58</v>
      </c>
      <c r="C58" s="4" t="s">
        <v>83</v>
      </c>
      <c r="D58" s="5">
        <v>18750</v>
      </c>
      <c r="E58" s="5">
        <v>23630</v>
      </c>
      <c r="F58" s="5">
        <v>38200</v>
      </c>
      <c r="G58" s="5">
        <v>39290</v>
      </c>
      <c r="H58" s="5">
        <v>36930</v>
      </c>
      <c r="I58" s="5">
        <v>42280</v>
      </c>
      <c r="J58" s="5">
        <v>35550</v>
      </c>
      <c r="K58" s="5">
        <v>31930</v>
      </c>
      <c r="L58" s="5">
        <v>23830</v>
      </c>
      <c r="M58" s="5">
        <v>18100</v>
      </c>
      <c r="N58" s="5">
        <v>11000</v>
      </c>
      <c r="O58" s="5">
        <v>10360</v>
      </c>
      <c r="P58" s="10">
        <f t="shared" si="1"/>
        <v>329850</v>
      </c>
    </row>
    <row r="59" spans="1:16" ht="21" customHeight="1">
      <c r="A59" s="3">
        <v>58</v>
      </c>
      <c r="B59" s="4" t="s">
        <v>59</v>
      </c>
      <c r="C59" s="4" t="s">
        <v>83</v>
      </c>
      <c r="D59" s="5">
        <v>946550</v>
      </c>
      <c r="E59" s="5">
        <v>1348460</v>
      </c>
      <c r="F59" s="5">
        <v>1305510</v>
      </c>
      <c r="G59" s="5">
        <v>1332540</v>
      </c>
      <c r="H59" s="5">
        <v>1084780</v>
      </c>
      <c r="I59" s="5">
        <v>547620</v>
      </c>
      <c r="J59" s="5">
        <v>291580</v>
      </c>
      <c r="K59" s="5">
        <v>382690</v>
      </c>
      <c r="L59" s="5">
        <v>484890</v>
      </c>
      <c r="M59" s="5">
        <v>723320</v>
      </c>
      <c r="N59" s="5">
        <v>762290</v>
      </c>
      <c r="O59" s="5">
        <v>596490</v>
      </c>
      <c r="P59" s="10">
        <f t="shared" si="1"/>
        <v>9806720</v>
      </c>
    </row>
    <row r="60" spans="1:16" ht="21" customHeight="1">
      <c r="A60" s="3">
        <v>59</v>
      </c>
      <c r="B60" s="4" t="s">
        <v>60</v>
      </c>
      <c r="C60" s="4" t="s">
        <v>83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10">
        <f t="shared" si="1"/>
        <v>0</v>
      </c>
    </row>
    <row r="61" spans="1:16" ht="21" customHeight="1">
      <c r="A61" s="3">
        <v>60</v>
      </c>
      <c r="B61" s="4" t="s">
        <v>61</v>
      </c>
      <c r="C61" s="4" t="s">
        <v>83</v>
      </c>
      <c r="D61" s="5">
        <v>9480</v>
      </c>
      <c r="E61" s="5">
        <v>8800</v>
      </c>
      <c r="F61" s="5">
        <v>5500</v>
      </c>
      <c r="G61" s="5">
        <v>5800</v>
      </c>
      <c r="H61" s="5">
        <v>6300</v>
      </c>
      <c r="I61" s="5">
        <v>5900</v>
      </c>
      <c r="J61" s="5">
        <v>14100</v>
      </c>
      <c r="K61" s="5">
        <v>5000</v>
      </c>
      <c r="L61" s="5">
        <v>9400</v>
      </c>
      <c r="M61" s="5">
        <v>7120</v>
      </c>
      <c r="N61" s="5">
        <v>12390</v>
      </c>
      <c r="O61" s="5">
        <v>7390</v>
      </c>
      <c r="P61" s="10">
        <f t="shared" si="1"/>
        <v>97180</v>
      </c>
    </row>
    <row r="62" spans="1:16" ht="21" customHeight="1">
      <c r="A62" s="3">
        <v>61</v>
      </c>
      <c r="B62" s="4" t="s">
        <v>62</v>
      </c>
      <c r="C62" s="4" t="s">
        <v>83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10">
        <f t="shared" si="1"/>
        <v>0</v>
      </c>
    </row>
    <row r="63" spans="1:16" ht="21" customHeight="1">
      <c r="A63" s="3"/>
      <c r="B63" s="11" t="s">
        <v>0</v>
      </c>
      <c r="C63" s="12"/>
      <c r="D63" s="13">
        <f t="shared" ref="D63:P63" si="2">SUM(D2:D62)</f>
        <v>6752810</v>
      </c>
      <c r="E63" s="13">
        <f t="shared" si="2"/>
        <v>6012490</v>
      </c>
      <c r="F63" s="13">
        <f t="shared" si="2"/>
        <v>8241790</v>
      </c>
      <c r="G63" s="13">
        <f t="shared" si="2"/>
        <v>7851090</v>
      </c>
      <c r="H63" s="13">
        <f t="shared" si="2"/>
        <v>7930120</v>
      </c>
      <c r="I63" s="13">
        <f t="shared" si="2"/>
        <v>7268570</v>
      </c>
      <c r="J63" s="13">
        <f t="shared" si="2"/>
        <v>8914490</v>
      </c>
      <c r="K63" s="13">
        <f t="shared" si="2"/>
        <v>6469080</v>
      </c>
      <c r="L63" s="13">
        <f t="shared" si="2"/>
        <v>4949640</v>
      </c>
      <c r="M63" s="13">
        <f t="shared" si="2"/>
        <v>5588750</v>
      </c>
      <c r="N63" s="13">
        <f t="shared" si="2"/>
        <v>6119580</v>
      </c>
      <c r="O63" s="13">
        <f t="shared" si="2"/>
        <v>4352580</v>
      </c>
      <c r="P63" s="14">
        <f t="shared" si="2"/>
        <v>80450990</v>
      </c>
    </row>
  </sheetData>
  <pageMargins left="0" right="0" top="0.19685039370078741" bottom="0.19685039370078741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naja</dc:creator>
  <cp:lastModifiedBy>admin</cp:lastModifiedBy>
  <dcterms:created xsi:type="dcterms:W3CDTF">2025-01-29T08:52:10Z</dcterms:created>
  <dcterms:modified xsi:type="dcterms:W3CDTF">2025-08-19T09:34:08Z</dcterms:modified>
</cp:coreProperties>
</file>