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\New folder\งานทั้งหมด\James\หนังสือราชการ\รวม\ส้ม\รายเดือนยอด seabook\open data\"/>
    </mc:Choice>
  </mc:AlternateContent>
  <xr:revisionPtr revIDLastSave="0" documentId="13_ncr:1_{B4538F3A-48E9-445E-B445-E333DDF399AD}" xr6:coauthVersionLast="45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9" i="1" l="1"/>
  <c r="B211" i="1"/>
  <c r="B210" i="1"/>
  <c r="B208" i="1"/>
  <c r="B207" i="1"/>
  <c r="B206" i="1" l="1"/>
  <c r="B205" i="1"/>
  <c r="B204" i="1"/>
  <c r="B203" i="1"/>
  <c r="B202" i="1"/>
  <c r="B201" i="1" l="1"/>
  <c r="B200" i="1"/>
  <c r="B199" i="1"/>
  <c r="B198" i="1"/>
  <c r="B197" i="1"/>
  <c r="B196" i="1" l="1"/>
  <c r="B195" i="1"/>
  <c r="B194" i="1"/>
  <c r="B193" i="1"/>
  <c r="B192" i="1"/>
  <c r="B191" i="1" l="1"/>
  <c r="B190" i="1"/>
  <c r="B189" i="1"/>
  <c r="B188" i="1"/>
  <c r="B187" i="1"/>
  <c r="B186" i="1" l="1"/>
  <c r="B185" i="1"/>
  <c r="B184" i="1"/>
  <c r="B183" i="1"/>
  <c r="B182" i="1"/>
  <c r="B181" i="1" l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 l="1"/>
  <c r="B155" i="1"/>
  <c r="B154" i="1"/>
  <c r="B153" i="1"/>
  <c r="B152" i="1"/>
  <c r="B151" i="1"/>
  <c r="B150" i="1"/>
  <c r="B149" i="1"/>
  <c r="B148" i="1"/>
  <c r="B147" i="1"/>
  <c r="B144" i="1" l="1"/>
  <c r="B146" i="1"/>
  <c r="B145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 l="1"/>
  <c r="B125" i="1"/>
  <c r="B124" i="1"/>
  <c r="B123" i="1"/>
  <c r="B122" i="1"/>
  <c r="B121" i="1"/>
  <c r="B120" i="1"/>
  <c r="B119" i="1"/>
  <c r="B118" i="1"/>
  <c r="B117" i="1"/>
  <c r="B116" i="1"/>
  <c r="B114" i="1"/>
  <c r="B113" i="1"/>
  <c r="B112" i="1"/>
  <c r="B115" i="1"/>
  <c r="B111" i="1"/>
  <c r="B110" i="1"/>
  <c r="B109" i="1"/>
  <c r="B108" i="1"/>
  <c r="B107" i="1"/>
  <c r="B103" i="1"/>
  <c r="B104" i="1"/>
  <c r="B102" i="1"/>
  <c r="B106" i="1"/>
  <c r="B98" i="1"/>
  <c r="B97" i="1"/>
  <c r="B101" i="1"/>
  <c r="B99" i="1"/>
  <c r="B96" i="1"/>
  <c r="B94" i="1"/>
  <c r="B93" i="1"/>
  <c r="B92" i="1"/>
  <c r="B89" i="1"/>
  <c r="B91" i="1"/>
  <c r="B90" i="1"/>
  <c r="B88" i="1"/>
  <c r="B87" i="1"/>
  <c r="B81" i="1"/>
  <c r="B79" i="1"/>
  <c r="B78" i="1"/>
  <c r="B77" i="1"/>
  <c r="B80" i="1"/>
  <c r="B76" i="1"/>
  <c r="B75" i="1"/>
  <c r="B74" i="1"/>
  <c r="B73" i="1"/>
  <c r="B72" i="1"/>
  <c r="B71" i="1"/>
  <c r="B70" i="1"/>
  <c r="B69" i="1"/>
  <c r="B68" i="1"/>
  <c r="B67" i="1"/>
  <c r="B66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49" i="1"/>
  <c r="B48" i="1"/>
  <c r="B47" i="1"/>
  <c r="B46" i="1" l="1"/>
  <c r="B45" i="1"/>
  <c r="B44" i="1"/>
  <c r="B43" i="1"/>
  <c r="B42" i="1"/>
  <c r="B41" i="1"/>
  <c r="B40" i="1"/>
  <c r="B39" i="1"/>
  <c r="B38" i="1"/>
  <c r="B37" i="1"/>
  <c r="B36" i="1"/>
  <c r="B34" i="1"/>
  <c r="B33" i="1"/>
  <c r="B32" i="1"/>
  <c r="B31" i="1"/>
  <c r="B29" i="1"/>
  <c r="B28" i="1"/>
  <c r="B27" i="1"/>
  <c r="B26" i="1"/>
  <c r="B24" i="1"/>
  <c r="B23" i="1"/>
  <c r="B22" i="1"/>
  <c r="B21" i="1"/>
  <c r="B20" i="1"/>
  <c r="B19" i="1"/>
  <c r="B18" i="1"/>
  <c r="B17" i="1"/>
</calcChain>
</file>

<file path=xl/sharedStrings.xml><?xml version="1.0" encoding="utf-8"?>
<sst xmlns="http://schemas.openxmlformats.org/spreadsheetml/2006/main" count="424" uniqueCount="22">
  <si>
    <t>สัญชาติ</t>
  </si>
  <si>
    <t>จำนวนแรงงานต่างด้าว</t>
  </si>
  <si>
    <t>เมียนมา</t>
  </si>
  <si>
    <t>ลาว</t>
  </si>
  <si>
    <t>กัมพูชา</t>
  </si>
  <si>
    <t>เวียดนาม</t>
  </si>
  <si>
    <t>อื่นๆ</t>
  </si>
  <si>
    <t>เดือน</t>
  </si>
  <si>
    <t>ปี</t>
  </si>
  <si>
    <t>มี.ค.</t>
  </si>
  <si>
    <t>พ.ค.</t>
  </si>
  <si>
    <t>มิ.ย.</t>
  </si>
  <si>
    <t>ก.ค.</t>
  </si>
  <si>
    <t>เม.ษ.</t>
  </si>
  <si>
    <t>ส.ค.</t>
  </si>
  <si>
    <t>ก.ย.</t>
  </si>
  <si>
    <t>ต.ค.</t>
  </si>
  <si>
    <t>พ.ย.</t>
  </si>
  <si>
    <t>ธ.ค.</t>
  </si>
  <si>
    <t>ม.ค.</t>
  </si>
  <si>
    <t>ก.พ.</t>
  </si>
  <si>
    <t>เม.ย.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</si>
</sst>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2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8"/>
      <color theme="1"/>
      <name val="TH SarabunPSK"/>
      <family val="2"/>
    </font>
    <font>
      <b/>
      <sz val="28"/>
      <name val="TH SarabunPSK"/>
      <family val="2"/>
    </font>
    <font>
      <sz val="8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2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 readingOrder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3" fontId="2" fillId="0" borderId="1" xfId="3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6" fillId="0" borderId="1" xfId="3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horizontal="center" vertical="center"/>
    </xf>
  </cellXfs>
  <cellStyles count="4">
    <cellStyle name="Comma" xfId="3" builtinId="3"/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2"/>
  <sheetViews>
    <sheetView tabSelected="1" topLeftCell="A203" workbookViewId="0">
      <selection activeCell="G212" sqref="G212"/>
    </sheetView>
  </sheetViews>
  <sheetFormatPr defaultColWidth="11.125" defaultRowHeight="36"/>
  <cols>
    <col min="1" max="2" width="21.125" style="11" customWidth="1"/>
    <col min="3" max="3" width="11.125" style="11"/>
    <col min="4" max="4" width="11.125" style="12"/>
    <col min="5" max="16384" width="11.125" style="10"/>
  </cols>
  <sheetData>
    <row r="1" spans="1:4" ht="108">
      <c r="A1" s="1" t="s">
        <v>0</v>
      </c>
      <c r="B1" s="2" t="s">
        <v>1</v>
      </c>
      <c r="C1" s="5" t="s">
        <v>7</v>
      </c>
      <c r="D1" s="6" t="s">
        <v>8</v>
      </c>
    </row>
    <row r="2" spans="1:4">
      <c r="A2" s="1" t="s">
        <v>2</v>
      </c>
      <c r="B2" s="7">
        <v>23556</v>
      </c>
      <c r="C2" s="5" t="s">
        <v>9</v>
      </c>
      <c r="D2" s="6">
        <v>2566</v>
      </c>
    </row>
    <row r="3" spans="1:4">
      <c r="A3" s="1" t="s">
        <v>3</v>
      </c>
      <c r="B3" s="7">
        <v>749</v>
      </c>
      <c r="C3" s="5" t="s">
        <v>9</v>
      </c>
      <c r="D3" s="6">
        <v>2566</v>
      </c>
    </row>
    <row r="4" spans="1:4">
      <c r="A4" s="1" t="s">
        <v>4</v>
      </c>
      <c r="B4" s="7">
        <v>10104</v>
      </c>
      <c r="C4" s="5" t="s">
        <v>9</v>
      </c>
      <c r="D4" s="6">
        <v>2566</v>
      </c>
    </row>
    <row r="5" spans="1:4">
      <c r="A5" s="1" t="s">
        <v>5</v>
      </c>
      <c r="B5" s="7">
        <v>10</v>
      </c>
      <c r="C5" s="5" t="s">
        <v>9</v>
      </c>
      <c r="D5" s="6">
        <v>2566</v>
      </c>
    </row>
    <row r="6" spans="1:4">
      <c r="A6" s="3" t="s">
        <v>6</v>
      </c>
      <c r="B6" s="7">
        <v>384</v>
      </c>
      <c r="C6" s="5" t="s">
        <v>9</v>
      </c>
      <c r="D6" s="6">
        <v>2566</v>
      </c>
    </row>
    <row r="7" spans="1:4">
      <c r="A7" s="1" t="s">
        <v>2</v>
      </c>
      <c r="B7" s="7">
        <v>23861</v>
      </c>
      <c r="C7" s="5" t="s">
        <v>13</v>
      </c>
      <c r="D7" s="6">
        <v>2566</v>
      </c>
    </row>
    <row r="8" spans="1:4">
      <c r="A8" s="1" t="s">
        <v>3</v>
      </c>
      <c r="B8" s="7">
        <v>762</v>
      </c>
      <c r="C8" s="5" t="s">
        <v>13</v>
      </c>
      <c r="D8" s="6">
        <v>2566</v>
      </c>
    </row>
    <row r="9" spans="1:4">
      <c r="A9" s="1" t="s">
        <v>4</v>
      </c>
      <c r="B9" s="7">
        <v>10397</v>
      </c>
      <c r="C9" s="5" t="s">
        <v>13</v>
      </c>
      <c r="D9" s="6">
        <v>2566</v>
      </c>
    </row>
    <row r="10" spans="1:4">
      <c r="A10" s="1" t="s">
        <v>5</v>
      </c>
      <c r="B10" s="7">
        <v>11</v>
      </c>
      <c r="C10" s="5" t="s">
        <v>13</v>
      </c>
      <c r="D10" s="6">
        <v>2566</v>
      </c>
    </row>
    <row r="11" spans="1:4">
      <c r="A11" s="3" t="s">
        <v>6</v>
      </c>
      <c r="B11" s="7">
        <v>386</v>
      </c>
      <c r="C11" s="5" t="s">
        <v>13</v>
      </c>
      <c r="D11" s="6">
        <v>2566</v>
      </c>
    </row>
    <row r="12" spans="1:4">
      <c r="A12" s="1" t="s">
        <v>2</v>
      </c>
      <c r="B12" s="7">
        <v>24351</v>
      </c>
      <c r="C12" s="5" t="s">
        <v>10</v>
      </c>
      <c r="D12" s="6">
        <v>2566</v>
      </c>
    </row>
    <row r="13" spans="1:4">
      <c r="A13" s="1" t="s">
        <v>3</v>
      </c>
      <c r="B13" s="7">
        <v>787</v>
      </c>
      <c r="C13" s="5" t="s">
        <v>10</v>
      </c>
      <c r="D13" s="6">
        <v>2566</v>
      </c>
    </row>
    <row r="14" spans="1:4">
      <c r="A14" s="1" t="s">
        <v>4</v>
      </c>
      <c r="B14" s="7">
        <v>11902</v>
      </c>
      <c r="C14" s="5" t="s">
        <v>10</v>
      </c>
      <c r="D14" s="6">
        <v>2566</v>
      </c>
    </row>
    <row r="15" spans="1:4">
      <c r="A15" s="1" t="s">
        <v>5</v>
      </c>
      <c r="B15" s="7">
        <v>11</v>
      </c>
      <c r="C15" s="5" t="s">
        <v>10</v>
      </c>
      <c r="D15" s="6">
        <v>2566</v>
      </c>
    </row>
    <row r="16" spans="1:4">
      <c r="A16" s="3" t="s">
        <v>6</v>
      </c>
      <c r="B16" s="7">
        <v>393</v>
      </c>
      <c r="C16" s="5" t="s">
        <v>10</v>
      </c>
      <c r="D16" s="6">
        <v>2566</v>
      </c>
    </row>
    <row r="17" spans="1:4">
      <c r="A17" s="1" t="s">
        <v>2</v>
      </c>
      <c r="B17" s="7">
        <f>23666+1206</f>
        <v>24872</v>
      </c>
      <c r="C17" s="5" t="s">
        <v>11</v>
      </c>
      <c r="D17" s="6">
        <v>2566</v>
      </c>
    </row>
    <row r="18" spans="1:4">
      <c r="A18" s="1" t="s">
        <v>3</v>
      </c>
      <c r="B18" s="7">
        <f>653+174</f>
        <v>827</v>
      </c>
      <c r="C18" s="5" t="s">
        <v>11</v>
      </c>
      <c r="D18" s="6">
        <v>2566</v>
      </c>
    </row>
    <row r="19" spans="1:4">
      <c r="A19" s="1" t="s">
        <v>4</v>
      </c>
      <c r="B19" s="7">
        <f>8963+3744</f>
        <v>12707</v>
      </c>
      <c r="C19" s="5" t="s">
        <v>11</v>
      </c>
      <c r="D19" s="6">
        <v>2566</v>
      </c>
    </row>
    <row r="20" spans="1:4">
      <c r="A20" s="1" t="s">
        <v>5</v>
      </c>
      <c r="B20" s="7">
        <f>9</f>
        <v>9</v>
      </c>
      <c r="C20" s="5" t="s">
        <v>11</v>
      </c>
      <c r="D20" s="6">
        <v>2566</v>
      </c>
    </row>
    <row r="21" spans="1:4">
      <c r="A21" s="3" t="s">
        <v>6</v>
      </c>
      <c r="B21" s="7">
        <f>34+369</f>
        <v>403</v>
      </c>
      <c r="C21" s="5" t="s">
        <v>11</v>
      </c>
      <c r="D21" s="6">
        <v>2566</v>
      </c>
    </row>
    <row r="22" spans="1:4">
      <c r="A22" s="1" t="s">
        <v>2</v>
      </c>
      <c r="B22" s="7">
        <f>23826+1277</f>
        <v>25103</v>
      </c>
      <c r="C22" s="5" t="s">
        <v>12</v>
      </c>
      <c r="D22" s="6">
        <v>2566</v>
      </c>
    </row>
    <row r="23" spans="1:4">
      <c r="A23" s="1" t="s">
        <v>3</v>
      </c>
      <c r="B23" s="7">
        <f>647+179</f>
        <v>826</v>
      </c>
      <c r="C23" s="5" t="s">
        <v>12</v>
      </c>
      <c r="D23" s="6">
        <v>2566</v>
      </c>
    </row>
    <row r="24" spans="1:4">
      <c r="A24" s="1" t="s">
        <v>4</v>
      </c>
      <c r="B24" s="7">
        <f>8880+3913</f>
        <v>12793</v>
      </c>
      <c r="C24" s="5" t="s">
        <v>12</v>
      </c>
      <c r="D24" s="6">
        <v>2566</v>
      </c>
    </row>
    <row r="25" spans="1:4">
      <c r="A25" s="1" t="s">
        <v>5</v>
      </c>
      <c r="B25" s="7">
        <v>8</v>
      </c>
      <c r="C25" s="5" t="s">
        <v>12</v>
      </c>
      <c r="D25" s="6">
        <v>2566</v>
      </c>
    </row>
    <row r="26" spans="1:4">
      <c r="A26" s="3" t="s">
        <v>6</v>
      </c>
      <c r="B26" s="7">
        <f>34+379</f>
        <v>413</v>
      </c>
      <c r="C26" s="5" t="s">
        <v>12</v>
      </c>
      <c r="D26" s="6">
        <v>2566</v>
      </c>
    </row>
    <row r="27" spans="1:4">
      <c r="A27" s="1" t="s">
        <v>2</v>
      </c>
      <c r="B27" s="7">
        <f>23975+1199</f>
        <v>25174</v>
      </c>
      <c r="C27" s="5" t="s">
        <v>14</v>
      </c>
      <c r="D27" s="6">
        <v>2566</v>
      </c>
    </row>
    <row r="28" spans="1:4">
      <c r="A28" s="1" t="s">
        <v>3</v>
      </c>
      <c r="B28" s="7">
        <f>650+174</f>
        <v>824</v>
      </c>
      <c r="C28" s="5" t="s">
        <v>14</v>
      </c>
      <c r="D28" s="6">
        <v>2566</v>
      </c>
    </row>
    <row r="29" spans="1:4">
      <c r="A29" s="1" t="s">
        <v>4</v>
      </c>
      <c r="B29" s="7">
        <f>8752+3860</f>
        <v>12612</v>
      </c>
      <c r="C29" s="5" t="s">
        <v>14</v>
      </c>
      <c r="D29" s="6">
        <v>2566</v>
      </c>
    </row>
    <row r="30" spans="1:4">
      <c r="A30" s="1" t="s">
        <v>5</v>
      </c>
      <c r="B30" s="7">
        <v>7</v>
      </c>
      <c r="C30" s="5" t="s">
        <v>14</v>
      </c>
      <c r="D30" s="6">
        <v>2566</v>
      </c>
    </row>
    <row r="31" spans="1:4">
      <c r="A31" s="3" t="s">
        <v>6</v>
      </c>
      <c r="B31" s="7">
        <f>33+385</f>
        <v>418</v>
      </c>
      <c r="C31" s="5" t="s">
        <v>14</v>
      </c>
      <c r="D31" s="6">
        <v>2566</v>
      </c>
    </row>
    <row r="32" spans="1:4">
      <c r="A32" s="1" t="s">
        <v>2</v>
      </c>
      <c r="B32" s="7">
        <f>23978+1335</f>
        <v>25313</v>
      </c>
      <c r="C32" s="5" t="s">
        <v>15</v>
      </c>
      <c r="D32" s="6">
        <v>2566</v>
      </c>
    </row>
    <row r="33" spans="1:4">
      <c r="A33" s="1" t="s">
        <v>3</v>
      </c>
      <c r="B33" s="7">
        <f>637+199</f>
        <v>836</v>
      </c>
      <c r="C33" s="5" t="s">
        <v>15</v>
      </c>
      <c r="D33" s="6">
        <v>2566</v>
      </c>
    </row>
    <row r="34" spans="1:4">
      <c r="A34" s="1" t="s">
        <v>4</v>
      </c>
      <c r="B34" s="7">
        <f>8707+4281</f>
        <v>12988</v>
      </c>
      <c r="C34" s="5" t="s">
        <v>15</v>
      </c>
      <c r="D34" s="6">
        <v>2566</v>
      </c>
    </row>
    <row r="35" spans="1:4">
      <c r="A35" s="1" t="s">
        <v>5</v>
      </c>
      <c r="B35" s="7">
        <v>7</v>
      </c>
      <c r="C35" s="5" t="s">
        <v>15</v>
      </c>
      <c r="D35" s="6">
        <v>2566</v>
      </c>
    </row>
    <row r="36" spans="1:4">
      <c r="A36" s="3" t="s">
        <v>6</v>
      </c>
      <c r="B36" s="7">
        <f>34+391</f>
        <v>425</v>
      </c>
      <c r="C36" s="5" t="s">
        <v>15</v>
      </c>
      <c r="D36" s="6">
        <v>2566</v>
      </c>
    </row>
    <row r="37" spans="1:4">
      <c r="A37" s="1" t="s">
        <v>2</v>
      </c>
      <c r="B37" s="8">
        <f>24094+1451</f>
        <v>25545</v>
      </c>
      <c r="C37" s="5" t="s">
        <v>16</v>
      </c>
      <c r="D37" s="6">
        <v>2566</v>
      </c>
    </row>
    <row r="38" spans="1:4">
      <c r="A38" s="1" t="s">
        <v>3</v>
      </c>
      <c r="B38" s="8">
        <f>637+212</f>
        <v>849</v>
      </c>
      <c r="C38" s="5" t="s">
        <v>16</v>
      </c>
      <c r="D38" s="6">
        <v>2566</v>
      </c>
    </row>
    <row r="39" spans="1:4">
      <c r="A39" s="1" t="s">
        <v>4</v>
      </c>
      <c r="B39" s="8">
        <f>8675+4674</f>
        <v>13349</v>
      </c>
      <c r="C39" s="5" t="s">
        <v>16</v>
      </c>
      <c r="D39" s="6">
        <v>2566</v>
      </c>
    </row>
    <row r="40" spans="1:4">
      <c r="A40" s="1" t="s">
        <v>5</v>
      </c>
      <c r="B40" s="8">
        <f>6</f>
        <v>6</v>
      </c>
      <c r="C40" s="5" t="s">
        <v>16</v>
      </c>
      <c r="D40" s="6">
        <v>2566</v>
      </c>
    </row>
    <row r="41" spans="1:4">
      <c r="A41" s="3" t="s">
        <v>6</v>
      </c>
      <c r="B41" s="8">
        <f>33+393</f>
        <v>426</v>
      </c>
      <c r="C41" s="5" t="s">
        <v>16</v>
      </c>
      <c r="D41" s="6">
        <v>2566</v>
      </c>
    </row>
    <row r="42" spans="1:4">
      <c r="A42" s="1" t="s">
        <v>2</v>
      </c>
      <c r="B42" s="8">
        <f>24478+1574</f>
        <v>26052</v>
      </c>
      <c r="C42" s="5" t="s">
        <v>17</v>
      </c>
      <c r="D42" s="6">
        <v>2566</v>
      </c>
    </row>
    <row r="43" spans="1:4">
      <c r="A43" s="1" t="s">
        <v>3</v>
      </c>
      <c r="B43" s="4">
        <f>626+234</f>
        <v>860</v>
      </c>
      <c r="C43" s="5" t="s">
        <v>17</v>
      </c>
      <c r="D43" s="6">
        <v>2566</v>
      </c>
    </row>
    <row r="44" spans="1:4">
      <c r="A44" s="1" t="s">
        <v>4</v>
      </c>
      <c r="B44" s="4">
        <f>8539+5265</f>
        <v>13804</v>
      </c>
      <c r="C44" s="5" t="s">
        <v>17</v>
      </c>
      <c r="D44" s="6">
        <v>2566</v>
      </c>
    </row>
    <row r="45" spans="1:4">
      <c r="A45" s="1" t="s">
        <v>5</v>
      </c>
      <c r="B45" s="4">
        <f>6</f>
        <v>6</v>
      </c>
      <c r="C45" s="5" t="s">
        <v>17</v>
      </c>
      <c r="D45" s="6">
        <v>2566</v>
      </c>
    </row>
    <row r="46" spans="1:4">
      <c r="A46" s="3" t="s">
        <v>6</v>
      </c>
      <c r="B46" s="4">
        <f>34+401</f>
        <v>435</v>
      </c>
      <c r="C46" s="5" t="s">
        <v>17</v>
      </c>
      <c r="D46" s="6">
        <v>2566</v>
      </c>
    </row>
    <row r="47" spans="1:4">
      <c r="A47" s="1" t="s">
        <v>2</v>
      </c>
      <c r="B47" s="8">
        <f>25811+1575</f>
        <v>27386</v>
      </c>
      <c r="C47" s="5" t="s">
        <v>18</v>
      </c>
      <c r="D47" s="6">
        <v>2566</v>
      </c>
    </row>
    <row r="48" spans="1:4">
      <c r="A48" s="1" t="s">
        <v>3</v>
      </c>
      <c r="B48" s="4">
        <f>635+235</f>
        <v>870</v>
      </c>
      <c r="C48" s="5" t="s">
        <v>18</v>
      </c>
      <c r="D48" s="6">
        <v>2566</v>
      </c>
    </row>
    <row r="49" spans="1:4">
      <c r="A49" s="1" t="s">
        <v>4</v>
      </c>
      <c r="B49" s="4">
        <f>8510+5272</f>
        <v>13782</v>
      </c>
      <c r="C49" s="5" t="s">
        <v>18</v>
      </c>
      <c r="D49" s="6">
        <v>2566</v>
      </c>
    </row>
    <row r="50" spans="1:4">
      <c r="A50" s="1" t="s">
        <v>5</v>
      </c>
      <c r="B50" s="4">
        <v>12</v>
      </c>
      <c r="C50" s="5" t="s">
        <v>18</v>
      </c>
      <c r="D50" s="6">
        <v>2566</v>
      </c>
    </row>
    <row r="51" spans="1:4">
      <c r="A51" s="3" t="s">
        <v>6</v>
      </c>
      <c r="B51" s="4">
        <f>401+32</f>
        <v>433</v>
      </c>
      <c r="C51" s="5" t="s">
        <v>18</v>
      </c>
      <c r="D51" s="6">
        <v>2566</v>
      </c>
    </row>
    <row r="52" spans="1:4">
      <c r="A52" s="1" t="s">
        <v>2</v>
      </c>
      <c r="B52" s="4">
        <f>26445+1572</f>
        <v>28017</v>
      </c>
      <c r="C52" s="5" t="s">
        <v>19</v>
      </c>
      <c r="D52" s="6">
        <v>2567</v>
      </c>
    </row>
    <row r="53" spans="1:4">
      <c r="A53" s="1" t="s">
        <v>3</v>
      </c>
      <c r="B53" s="4">
        <f>648+234</f>
        <v>882</v>
      </c>
      <c r="C53" s="5" t="s">
        <v>19</v>
      </c>
      <c r="D53" s="6">
        <v>2567</v>
      </c>
    </row>
    <row r="54" spans="1:4">
      <c r="A54" s="1" t="s">
        <v>4</v>
      </c>
      <c r="B54" s="4">
        <f>8647+5270</f>
        <v>13917</v>
      </c>
      <c r="C54" s="5" t="s">
        <v>19</v>
      </c>
      <c r="D54" s="6">
        <v>2567</v>
      </c>
    </row>
    <row r="55" spans="1:4">
      <c r="A55" s="1" t="s">
        <v>5</v>
      </c>
      <c r="B55" s="4">
        <f>14</f>
        <v>14</v>
      </c>
      <c r="C55" s="5" t="s">
        <v>19</v>
      </c>
      <c r="D55" s="6">
        <v>2567</v>
      </c>
    </row>
    <row r="56" spans="1:4">
      <c r="A56" s="3" t="s">
        <v>6</v>
      </c>
      <c r="B56" s="4">
        <f>405+32</f>
        <v>437</v>
      </c>
      <c r="C56" s="5" t="s">
        <v>19</v>
      </c>
      <c r="D56" s="6">
        <v>2567</v>
      </c>
    </row>
    <row r="57" spans="1:4">
      <c r="A57" s="1" t="s">
        <v>2</v>
      </c>
      <c r="B57" s="4">
        <f>25296+1556</f>
        <v>26852</v>
      </c>
      <c r="C57" s="5" t="s">
        <v>20</v>
      </c>
      <c r="D57" s="6">
        <v>2567</v>
      </c>
    </row>
    <row r="58" spans="1:4">
      <c r="A58" s="1" t="s">
        <v>3</v>
      </c>
      <c r="B58" s="4">
        <f>608+234</f>
        <v>842</v>
      </c>
      <c r="C58" s="5" t="s">
        <v>20</v>
      </c>
      <c r="D58" s="6">
        <v>2567</v>
      </c>
    </row>
    <row r="59" spans="1:4">
      <c r="A59" s="1" t="s">
        <v>4</v>
      </c>
      <c r="B59" s="4">
        <f>7834+5265</f>
        <v>13099</v>
      </c>
      <c r="C59" s="5" t="s">
        <v>20</v>
      </c>
      <c r="D59" s="6">
        <v>2567</v>
      </c>
    </row>
    <row r="60" spans="1:4">
      <c r="A60" s="1" t="s">
        <v>5</v>
      </c>
      <c r="B60" s="4">
        <f>15</f>
        <v>15</v>
      </c>
      <c r="C60" s="5" t="s">
        <v>20</v>
      </c>
      <c r="D60" s="6">
        <v>2567</v>
      </c>
    </row>
    <row r="61" spans="1:4">
      <c r="A61" s="3" t="s">
        <v>6</v>
      </c>
      <c r="B61" s="4">
        <f>31+407</f>
        <v>438</v>
      </c>
      <c r="C61" s="5" t="s">
        <v>20</v>
      </c>
      <c r="D61" s="6">
        <v>2567</v>
      </c>
    </row>
    <row r="62" spans="1:4">
      <c r="A62" s="1" t="s">
        <v>2</v>
      </c>
      <c r="B62" s="4">
        <f>25528+1550</f>
        <v>27078</v>
      </c>
      <c r="C62" s="5" t="s">
        <v>9</v>
      </c>
      <c r="D62" s="6">
        <v>2567</v>
      </c>
    </row>
    <row r="63" spans="1:4">
      <c r="A63" s="1" t="s">
        <v>3</v>
      </c>
      <c r="B63" s="4">
        <f>604+233</f>
        <v>837</v>
      </c>
      <c r="C63" s="5" t="s">
        <v>9</v>
      </c>
      <c r="D63" s="6">
        <v>2567</v>
      </c>
    </row>
    <row r="64" spans="1:4">
      <c r="A64" s="1" t="s">
        <v>4</v>
      </c>
      <c r="B64" s="4">
        <f>7826+5264</f>
        <v>13090</v>
      </c>
      <c r="C64" s="5" t="s">
        <v>9</v>
      </c>
      <c r="D64" s="6">
        <v>2567</v>
      </c>
    </row>
    <row r="65" spans="1:4">
      <c r="A65" s="1" t="s">
        <v>5</v>
      </c>
      <c r="B65" s="4">
        <v>16</v>
      </c>
      <c r="C65" s="5" t="s">
        <v>9</v>
      </c>
      <c r="D65" s="6">
        <v>2567</v>
      </c>
    </row>
    <row r="66" spans="1:4">
      <c r="A66" s="3" t="s">
        <v>6</v>
      </c>
      <c r="B66" s="4">
        <f>408+31</f>
        <v>439</v>
      </c>
      <c r="C66" s="5" t="s">
        <v>9</v>
      </c>
      <c r="D66" s="6">
        <v>2567</v>
      </c>
    </row>
    <row r="67" spans="1:4">
      <c r="A67" s="1" t="s">
        <v>2</v>
      </c>
      <c r="B67" s="4">
        <f>25688+1560</f>
        <v>27248</v>
      </c>
      <c r="C67" s="5" t="s">
        <v>13</v>
      </c>
      <c r="D67" s="6">
        <v>2567</v>
      </c>
    </row>
    <row r="68" spans="1:4">
      <c r="A68" s="1" t="s">
        <v>3</v>
      </c>
      <c r="B68" s="4">
        <f>605+256</f>
        <v>861</v>
      </c>
      <c r="C68" s="5" t="s">
        <v>13</v>
      </c>
      <c r="D68" s="6">
        <v>2567</v>
      </c>
    </row>
    <row r="69" spans="1:4">
      <c r="A69" s="1" t="s">
        <v>4</v>
      </c>
      <c r="B69" s="4">
        <f>7781+5711</f>
        <v>13492</v>
      </c>
      <c r="C69" s="5" t="s">
        <v>13</v>
      </c>
      <c r="D69" s="6">
        <v>2567</v>
      </c>
    </row>
    <row r="70" spans="1:4">
      <c r="A70" s="1" t="s">
        <v>5</v>
      </c>
      <c r="B70" s="4">
        <f>16</f>
        <v>16</v>
      </c>
      <c r="C70" s="5" t="s">
        <v>13</v>
      </c>
      <c r="D70" s="6">
        <v>2567</v>
      </c>
    </row>
    <row r="71" spans="1:4">
      <c r="A71" s="3" t="s">
        <v>6</v>
      </c>
      <c r="B71" s="4">
        <f>31+403</f>
        <v>434</v>
      </c>
      <c r="C71" s="5" t="s">
        <v>13</v>
      </c>
      <c r="D71" s="6">
        <v>2567</v>
      </c>
    </row>
    <row r="72" spans="1:4">
      <c r="A72" s="1" t="s">
        <v>2</v>
      </c>
      <c r="B72" s="4">
        <f>25929+1571</f>
        <v>27500</v>
      </c>
      <c r="C72" s="5" t="s">
        <v>10</v>
      </c>
      <c r="D72" s="6">
        <v>2567</v>
      </c>
    </row>
    <row r="73" spans="1:4">
      <c r="A73" s="1" t="s">
        <v>3</v>
      </c>
      <c r="B73" s="4">
        <f>605+273</f>
        <v>878</v>
      </c>
      <c r="C73" s="5" t="s">
        <v>10</v>
      </c>
      <c r="D73" s="6">
        <v>2567</v>
      </c>
    </row>
    <row r="74" spans="1:4">
      <c r="A74" s="1" t="s">
        <v>4</v>
      </c>
      <c r="B74" s="4">
        <f>7899+6976</f>
        <v>14875</v>
      </c>
      <c r="C74" s="5" t="s">
        <v>10</v>
      </c>
      <c r="D74" s="6">
        <v>2567</v>
      </c>
    </row>
    <row r="75" spans="1:4">
      <c r="A75" s="1" t="s">
        <v>5</v>
      </c>
      <c r="B75" s="4">
        <f>16</f>
        <v>16</v>
      </c>
      <c r="C75" s="5" t="s">
        <v>10</v>
      </c>
      <c r="D75" s="6">
        <v>2567</v>
      </c>
    </row>
    <row r="76" spans="1:4">
      <c r="A76" s="3" t="s">
        <v>6</v>
      </c>
      <c r="B76" s="4">
        <f>29+397</f>
        <v>426</v>
      </c>
      <c r="C76" s="5" t="s">
        <v>10</v>
      </c>
      <c r="D76" s="6">
        <v>2567</v>
      </c>
    </row>
    <row r="77" spans="1:4">
      <c r="A77" s="1" t="s">
        <v>2</v>
      </c>
      <c r="B77" s="4">
        <f>26080+1582</f>
        <v>27662</v>
      </c>
      <c r="C77" s="5" t="s">
        <v>11</v>
      </c>
      <c r="D77" s="6">
        <v>2567</v>
      </c>
    </row>
    <row r="78" spans="1:4">
      <c r="A78" s="1" t="s">
        <v>3</v>
      </c>
      <c r="B78" s="4">
        <f>601+296</f>
        <v>897</v>
      </c>
      <c r="C78" s="5" t="s">
        <v>11</v>
      </c>
      <c r="D78" s="6">
        <v>2567</v>
      </c>
    </row>
    <row r="79" spans="1:4">
      <c r="A79" s="1" t="s">
        <v>4</v>
      </c>
      <c r="B79" s="4">
        <f>7955+7364</f>
        <v>15319</v>
      </c>
      <c r="C79" s="5" t="s">
        <v>11</v>
      </c>
      <c r="D79" s="6">
        <v>2567</v>
      </c>
    </row>
    <row r="80" spans="1:4">
      <c r="A80" s="1" t="s">
        <v>5</v>
      </c>
      <c r="B80" s="4">
        <f>16</f>
        <v>16</v>
      </c>
      <c r="C80" s="5" t="s">
        <v>11</v>
      </c>
      <c r="D80" s="6">
        <v>2567</v>
      </c>
    </row>
    <row r="81" spans="1:4">
      <c r="A81" s="3" t="s">
        <v>6</v>
      </c>
      <c r="B81" s="4">
        <f>29+399</f>
        <v>428</v>
      </c>
      <c r="C81" s="5" t="s">
        <v>11</v>
      </c>
      <c r="D81" s="6">
        <v>2567</v>
      </c>
    </row>
    <row r="82" spans="1:4">
      <c r="A82" s="1" t="s">
        <v>2</v>
      </c>
      <c r="B82" s="8">
        <v>27794</v>
      </c>
      <c r="C82" s="5" t="s">
        <v>12</v>
      </c>
      <c r="D82" s="6">
        <v>2567</v>
      </c>
    </row>
    <row r="83" spans="1:4">
      <c r="A83" s="1" t="s">
        <v>3</v>
      </c>
      <c r="B83" s="4">
        <v>909</v>
      </c>
      <c r="C83" s="5" t="s">
        <v>12</v>
      </c>
      <c r="D83" s="6">
        <v>2567</v>
      </c>
    </row>
    <row r="84" spans="1:4">
      <c r="A84" s="1" t="s">
        <v>4</v>
      </c>
      <c r="B84" s="8">
        <v>15273</v>
      </c>
      <c r="C84" s="5" t="s">
        <v>12</v>
      </c>
      <c r="D84" s="6">
        <v>2567</v>
      </c>
    </row>
    <row r="85" spans="1:4">
      <c r="A85" s="1" t="s">
        <v>5</v>
      </c>
      <c r="B85" s="4">
        <v>16</v>
      </c>
      <c r="C85" s="5" t="s">
        <v>12</v>
      </c>
      <c r="D85" s="6">
        <v>2567</v>
      </c>
    </row>
    <row r="86" spans="1:4">
      <c r="A86" s="3" t="s">
        <v>6</v>
      </c>
      <c r="B86" s="4">
        <v>426</v>
      </c>
      <c r="C86" s="5" t="s">
        <v>12</v>
      </c>
      <c r="D86" s="6">
        <v>2567</v>
      </c>
    </row>
    <row r="87" spans="1:4">
      <c r="A87" s="4" t="s">
        <v>2</v>
      </c>
      <c r="B87" s="8">
        <f>26348+1448</f>
        <v>27796</v>
      </c>
      <c r="C87" s="5" t="s">
        <v>14</v>
      </c>
      <c r="D87" s="6">
        <v>2567</v>
      </c>
    </row>
    <row r="88" spans="1:4">
      <c r="A88" s="4" t="s">
        <v>3</v>
      </c>
      <c r="B88" s="4">
        <f>598+290</f>
        <v>888</v>
      </c>
      <c r="C88" s="5" t="s">
        <v>14</v>
      </c>
      <c r="D88" s="6">
        <v>2567</v>
      </c>
    </row>
    <row r="89" spans="1:4">
      <c r="A89" s="4" t="s">
        <v>4</v>
      </c>
      <c r="B89" s="8">
        <f>7920+7191</f>
        <v>15111</v>
      </c>
      <c r="C89" s="5" t="s">
        <v>14</v>
      </c>
      <c r="D89" s="6">
        <v>2567</v>
      </c>
    </row>
    <row r="90" spans="1:4">
      <c r="A90" s="4" t="s">
        <v>5</v>
      </c>
      <c r="B90" s="4">
        <f>16</f>
        <v>16</v>
      </c>
      <c r="C90" s="5" t="s">
        <v>14</v>
      </c>
      <c r="D90" s="6">
        <v>2567</v>
      </c>
    </row>
    <row r="91" spans="1:4">
      <c r="A91" s="4" t="s">
        <v>6</v>
      </c>
      <c r="B91" s="4">
        <f>27+395</f>
        <v>422</v>
      </c>
      <c r="C91" s="5" t="s">
        <v>14</v>
      </c>
      <c r="D91" s="6">
        <v>2567</v>
      </c>
    </row>
    <row r="92" spans="1:4">
      <c r="A92" s="4" t="s">
        <v>2</v>
      </c>
      <c r="B92" s="4">
        <f>26440+1476</f>
        <v>27916</v>
      </c>
      <c r="C92" s="5" t="s">
        <v>15</v>
      </c>
      <c r="D92" s="6">
        <v>2567</v>
      </c>
    </row>
    <row r="93" spans="1:4">
      <c r="A93" s="4" t="s">
        <v>3</v>
      </c>
      <c r="B93" s="4">
        <f>595+298</f>
        <v>893</v>
      </c>
      <c r="C93" s="5" t="s">
        <v>15</v>
      </c>
      <c r="D93" s="6">
        <v>2567</v>
      </c>
    </row>
    <row r="94" spans="1:4">
      <c r="A94" s="4" t="s">
        <v>4</v>
      </c>
      <c r="B94" s="4">
        <f>7866+7404</f>
        <v>15270</v>
      </c>
      <c r="C94" s="5" t="s">
        <v>15</v>
      </c>
      <c r="D94" s="6">
        <v>2567</v>
      </c>
    </row>
    <row r="95" spans="1:4">
      <c r="A95" s="4" t="s">
        <v>5</v>
      </c>
      <c r="B95" s="4">
        <v>16</v>
      </c>
      <c r="C95" s="5" t="s">
        <v>15</v>
      </c>
      <c r="D95" s="6">
        <v>2567</v>
      </c>
    </row>
    <row r="96" spans="1:4">
      <c r="A96" s="4" t="s">
        <v>6</v>
      </c>
      <c r="B96" s="4">
        <f>27+395</f>
        <v>422</v>
      </c>
      <c r="C96" s="5" t="s">
        <v>15</v>
      </c>
      <c r="D96" s="6">
        <v>2567</v>
      </c>
    </row>
    <row r="97" spans="1:4">
      <c r="A97" s="4" t="s">
        <v>2</v>
      </c>
      <c r="B97" s="9">
        <f>26569+1526</f>
        <v>28095</v>
      </c>
      <c r="C97" s="5" t="s">
        <v>16</v>
      </c>
      <c r="D97" s="6">
        <v>2567</v>
      </c>
    </row>
    <row r="98" spans="1:4">
      <c r="A98" s="4" t="s">
        <v>3</v>
      </c>
      <c r="B98" s="5">
        <f>594+313</f>
        <v>907</v>
      </c>
      <c r="C98" s="5" t="s">
        <v>16</v>
      </c>
      <c r="D98" s="6">
        <v>2567</v>
      </c>
    </row>
    <row r="99" spans="1:4">
      <c r="A99" s="4" t="s">
        <v>4</v>
      </c>
      <c r="B99" s="5">
        <f>7799+7890</f>
        <v>15689</v>
      </c>
      <c r="C99" s="5" t="s">
        <v>16</v>
      </c>
      <c r="D99" s="6">
        <v>2567</v>
      </c>
    </row>
    <row r="100" spans="1:4">
      <c r="A100" s="4" t="s">
        <v>5</v>
      </c>
      <c r="B100" s="5">
        <v>16</v>
      </c>
      <c r="C100" s="5" t="s">
        <v>16</v>
      </c>
      <c r="D100" s="6">
        <v>2567</v>
      </c>
    </row>
    <row r="101" spans="1:4">
      <c r="A101" s="4" t="s">
        <v>6</v>
      </c>
      <c r="B101" s="5">
        <f>28+393</f>
        <v>421</v>
      </c>
      <c r="C101" s="5" t="s">
        <v>16</v>
      </c>
      <c r="D101" s="6">
        <v>2567</v>
      </c>
    </row>
    <row r="102" spans="1:4">
      <c r="A102" s="4" t="s">
        <v>2</v>
      </c>
      <c r="B102" s="9">
        <f>26200+4147</f>
        <v>30347</v>
      </c>
      <c r="C102" s="5" t="s">
        <v>17</v>
      </c>
      <c r="D102" s="6">
        <v>2567</v>
      </c>
    </row>
    <row r="103" spans="1:4">
      <c r="A103" s="4" t="s">
        <v>3</v>
      </c>
      <c r="B103" s="5">
        <f>573+387</f>
        <v>960</v>
      </c>
      <c r="C103" s="5" t="s">
        <v>17</v>
      </c>
      <c r="D103" s="6">
        <v>2567</v>
      </c>
    </row>
    <row r="104" spans="1:4">
      <c r="A104" s="4" t="s">
        <v>4</v>
      </c>
      <c r="B104" s="5">
        <f>7232+10051</f>
        <v>17283</v>
      </c>
      <c r="C104" s="5" t="s">
        <v>17</v>
      </c>
      <c r="D104" s="6">
        <v>2567</v>
      </c>
    </row>
    <row r="105" spans="1:4">
      <c r="A105" s="4" t="s">
        <v>5</v>
      </c>
      <c r="B105" s="5">
        <v>16</v>
      </c>
      <c r="C105" s="5" t="s">
        <v>17</v>
      </c>
      <c r="D105" s="6">
        <v>2567</v>
      </c>
    </row>
    <row r="106" spans="1:4">
      <c r="A106" s="4" t="s">
        <v>6</v>
      </c>
      <c r="B106" s="5">
        <f>28+393</f>
        <v>421</v>
      </c>
      <c r="C106" s="5" t="s">
        <v>17</v>
      </c>
      <c r="D106" s="6">
        <v>2567</v>
      </c>
    </row>
    <row r="107" spans="1:4">
      <c r="A107" s="4" t="s">
        <v>2</v>
      </c>
      <c r="B107" s="5">
        <f>25816+4503</f>
        <v>30319</v>
      </c>
      <c r="C107" s="5" t="s">
        <v>18</v>
      </c>
      <c r="D107" s="6">
        <v>2567</v>
      </c>
    </row>
    <row r="108" spans="1:4">
      <c r="A108" s="4" t="s">
        <v>3</v>
      </c>
      <c r="B108" s="5">
        <f>562+410</f>
        <v>972</v>
      </c>
      <c r="C108" s="5" t="s">
        <v>18</v>
      </c>
      <c r="D108" s="6">
        <v>2567</v>
      </c>
    </row>
    <row r="109" spans="1:4">
      <c r="A109" s="4" t="s">
        <v>4</v>
      </c>
      <c r="B109" s="5">
        <f>7008+10300</f>
        <v>17308</v>
      </c>
      <c r="C109" s="5" t="s">
        <v>18</v>
      </c>
      <c r="D109" s="6">
        <v>2567</v>
      </c>
    </row>
    <row r="110" spans="1:4">
      <c r="A110" s="4" t="s">
        <v>5</v>
      </c>
      <c r="B110" s="5">
        <f>16</f>
        <v>16</v>
      </c>
      <c r="C110" s="5" t="s">
        <v>18</v>
      </c>
      <c r="D110" s="6">
        <v>2567</v>
      </c>
    </row>
    <row r="111" spans="1:4">
      <c r="A111" s="4" t="s">
        <v>6</v>
      </c>
      <c r="B111" s="5">
        <f>30+396</f>
        <v>426</v>
      </c>
      <c r="C111" s="5" t="s">
        <v>18</v>
      </c>
      <c r="D111" s="6">
        <v>2567</v>
      </c>
    </row>
    <row r="112" spans="1:4">
      <c r="A112" s="4" t="s">
        <v>2</v>
      </c>
      <c r="B112" s="5">
        <f>26239+4498</f>
        <v>30737</v>
      </c>
      <c r="C112" s="5" t="s">
        <v>19</v>
      </c>
      <c r="D112" s="6">
        <v>2568</v>
      </c>
    </row>
    <row r="113" spans="1:4">
      <c r="A113" s="4" t="s">
        <v>3</v>
      </c>
      <c r="B113" s="5">
        <f>573+410</f>
        <v>983</v>
      </c>
      <c r="C113" s="5" t="s">
        <v>19</v>
      </c>
      <c r="D113" s="6">
        <v>2568</v>
      </c>
    </row>
    <row r="114" spans="1:4">
      <c r="A114" s="4" t="s">
        <v>4</v>
      </c>
      <c r="B114" s="5">
        <f>6948+10300</f>
        <v>17248</v>
      </c>
      <c r="C114" s="5" t="s">
        <v>19</v>
      </c>
      <c r="D114" s="6">
        <v>2568</v>
      </c>
    </row>
    <row r="115" spans="1:4">
      <c r="A115" s="4" t="s">
        <v>5</v>
      </c>
      <c r="B115" s="5">
        <f>16</f>
        <v>16</v>
      </c>
      <c r="C115" s="5" t="s">
        <v>19</v>
      </c>
      <c r="D115" s="6">
        <v>2568</v>
      </c>
    </row>
    <row r="116" spans="1:4">
      <c r="A116" s="4" t="s">
        <v>6</v>
      </c>
      <c r="B116" s="5">
        <f>30+395</f>
        <v>425</v>
      </c>
      <c r="C116" s="5" t="s">
        <v>19</v>
      </c>
      <c r="D116" s="6">
        <v>2568</v>
      </c>
    </row>
    <row r="117" spans="1:4">
      <c r="A117" s="4" t="s">
        <v>2</v>
      </c>
      <c r="B117" s="5">
        <f>19329+4643</f>
        <v>23972</v>
      </c>
      <c r="C117" s="5" t="s">
        <v>20</v>
      </c>
      <c r="D117" s="6">
        <v>2568</v>
      </c>
    </row>
    <row r="118" spans="1:4">
      <c r="A118" s="4" t="s">
        <v>3</v>
      </c>
      <c r="B118" s="5">
        <f>453+321</f>
        <v>774</v>
      </c>
      <c r="C118" s="5" t="s">
        <v>20</v>
      </c>
      <c r="D118" s="6">
        <v>2568</v>
      </c>
    </row>
    <row r="119" spans="1:4">
      <c r="A119" s="4" t="s">
        <v>4</v>
      </c>
      <c r="B119" s="5">
        <f>3773+10705</f>
        <v>14478</v>
      </c>
      <c r="C119" s="5" t="s">
        <v>20</v>
      </c>
      <c r="D119" s="6">
        <v>2568</v>
      </c>
    </row>
    <row r="120" spans="1:4">
      <c r="A120" s="4" t="s">
        <v>5</v>
      </c>
      <c r="B120" s="5">
        <f>4+1</f>
        <v>5</v>
      </c>
      <c r="C120" s="5" t="s">
        <v>20</v>
      </c>
      <c r="D120" s="6">
        <v>2568</v>
      </c>
    </row>
    <row r="121" spans="1:4">
      <c r="A121" s="4" t="s">
        <v>6</v>
      </c>
      <c r="B121" s="5">
        <f>30+396</f>
        <v>426</v>
      </c>
      <c r="C121" s="5" t="s">
        <v>20</v>
      </c>
      <c r="D121" s="6">
        <v>2568</v>
      </c>
    </row>
    <row r="122" spans="1:4">
      <c r="A122" s="4" t="s">
        <v>2</v>
      </c>
      <c r="B122" s="5">
        <f>19724+4978</f>
        <v>24702</v>
      </c>
      <c r="C122" s="13" t="s">
        <v>9</v>
      </c>
      <c r="D122" s="6">
        <v>2568</v>
      </c>
    </row>
    <row r="123" spans="1:4">
      <c r="A123" s="4" t="s">
        <v>3</v>
      </c>
      <c r="B123" s="5">
        <f>355+478</f>
        <v>833</v>
      </c>
      <c r="C123" s="13" t="s">
        <v>9</v>
      </c>
      <c r="D123" s="6">
        <v>2568</v>
      </c>
    </row>
    <row r="124" spans="1:4">
      <c r="A124" s="4" t="s">
        <v>4</v>
      </c>
      <c r="B124" s="5">
        <f>3629+10915</f>
        <v>14544</v>
      </c>
      <c r="C124" s="13" t="s">
        <v>9</v>
      </c>
      <c r="D124" s="6">
        <v>2568</v>
      </c>
    </row>
    <row r="125" spans="1:4">
      <c r="A125" s="4" t="s">
        <v>5</v>
      </c>
      <c r="B125" s="5">
        <f>6+4</f>
        <v>10</v>
      </c>
      <c r="C125" s="13" t="s">
        <v>9</v>
      </c>
      <c r="D125" s="6">
        <v>2568</v>
      </c>
    </row>
    <row r="126" spans="1:4">
      <c r="A126" s="4" t="s">
        <v>6</v>
      </c>
      <c r="B126" s="5">
        <f>30+398</f>
        <v>428</v>
      </c>
      <c r="C126" s="13" t="s">
        <v>9</v>
      </c>
      <c r="D126" s="6">
        <v>2568</v>
      </c>
    </row>
    <row r="127" spans="1:4">
      <c r="A127" s="4" t="s">
        <v>2</v>
      </c>
      <c r="B127" s="5">
        <f>19800+5202</f>
        <v>25002</v>
      </c>
      <c r="C127" s="13" t="s">
        <v>21</v>
      </c>
      <c r="D127" s="6">
        <v>2568</v>
      </c>
    </row>
    <row r="128" spans="1:4">
      <c r="A128" s="4" t="s">
        <v>3</v>
      </c>
      <c r="B128" s="5">
        <f>351+493</f>
        <v>844</v>
      </c>
      <c r="C128" s="13" t="s">
        <v>21</v>
      </c>
      <c r="D128" s="6">
        <v>2568</v>
      </c>
    </row>
    <row r="129" spans="1:4">
      <c r="A129" s="4" t="s">
        <v>4</v>
      </c>
      <c r="B129" s="5">
        <f>3508+11023</f>
        <v>14531</v>
      </c>
      <c r="C129" s="13" t="s">
        <v>21</v>
      </c>
      <c r="D129" s="6">
        <v>2568</v>
      </c>
    </row>
    <row r="130" spans="1:4">
      <c r="A130" s="4" t="s">
        <v>5</v>
      </c>
      <c r="B130" s="5">
        <f>10+13</f>
        <v>23</v>
      </c>
      <c r="C130" s="13" t="s">
        <v>21</v>
      </c>
      <c r="D130" s="6">
        <v>2568</v>
      </c>
    </row>
    <row r="131" spans="1:4">
      <c r="A131" s="4" t="s">
        <v>6</v>
      </c>
      <c r="B131" s="5">
        <f>30+402</f>
        <v>432</v>
      </c>
      <c r="C131" s="13" t="s">
        <v>21</v>
      </c>
      <c r="D131" s="6">
        <v>2568</v>
      </c>
    </row>
    <row r="132" spans="1:4">
      <c r="A132" s="4" t="s">
        <v>2</v>
      </c>
      <c r="B132" s="5">
        <f>19970+5206</f>
        <v>25176</v>
      </c>
      <c r="C132" s="13" t="s">
        <v>10</v>
      </c>
      <c r="D132" s="6">
        <v>2568</v>
      </c>
    </row>
    <row r="133" spans="1:4">
      <c r="A133" s="4" t="s">
        <v>3</v>
      </c>
      <c r="B133" s="5">
        <f>331+479</f>
        <v>810</v>
      </c>
      <c r="C133" s="13" t="s">
        <v>10</v>
      </c>
      <c r="D133" s="6">
        <v>2568</v>
      </c>
    </row>
    <row r="134" spans="1:4">
      <c r="A134" s="4" t="s">
        <v>4</v>
      </c>
      <c r="B134" s="5">
        <f>3491+10829</f>
        <v>14320</v>
      </c>
      <c r="C134" s="13" t="s">
        <v>10</v>
      </c>
      <c r="D134" s="6">
        <v>2568</v>
      </c>
    </row>
    <row r="135" spans="1:4">
      <c r="A135" s="4" t="s">
        <v>5</v>
      </c>
      <c r="B135" s="5">
        <f>10+23</f>
        <v>33</v>
      </c>
      <c r="C135" s="13" t="s">
        <v>10</v>
      </c>
      <c r="D135" s="6">
        <v>2568</v>
      </c>
    </row>
    <row r="136" spans="1:4">
      <c r="A136" s="4" t="s">
        <v>6</v>
      </c>
      <c r="B136" s="5">
        <f>29+406</f>
        <v>435</v>
      </c>
      <c r="C136" s="13" t="s">
        <v>10</v>
      </c>
      <c r="D136" s="6">
        <v>2568</v>
      </c>
    </row>
    <row r="137" spans="1:4">
      <c r="A137" s="4" t="s">
        <v>2</v>
      </c>
      <c r="B137" s="5">
        <f>20100+5203</f>
        <v>25303</v>
      </c>
      <c r="C137" s="13" t="s">
        <v>11</v>
      </c>
      <c r="D137" s="6">
        <v>2568</v>
      </c>
    </row>
    <row r="138" spans="1:4">
      <c r="A138" s="4" t="s">
        <v>3</v>
      </c>
      <c r="B138" s="5">
        <f>336+478</f>
        <v>814</v>
      </c>
      <c r="C138" s="13" t="s">
        <v>11</v>
      </c>
      <c r="D138" s="6">
        <v>2568</v>
      </c>
    </row>
    <row r="139" spans="1:4">
      <c r="A139" s="4" t="s">
        <v>4</v>
      </c>
      <c r="B139" s="5">
        <f>3513+10811</f>
        <v>14324</v>
      </c>
      <c r="C139" s="13" t="s">
        <v>11</v>
      </c>
      <c r="D139" s="6">
        <v>2568</v>
      </c>
    </row>
    <row r="140" spans="1:4">
      <c r="A140" s="4" t="s">
        <v>5</v>
      </c>
      <c r="B140" s="5">
        <f>11+27</f>
        <v>38</v>
      </c>
      <c r="C140" s="13" t="s">
        <v>11</v>
      </c>
      <c r="D140" s="6">
        <v>2568</v>
      </c>
    </row>
    <row r="141" spans="1:4">
      <c r="A141" s="4" t="s">
        <v>6</v>
      </c>
      <c r="B141" s="5">
        <f>29+399</f>
        <v>428</v>
      </c>
      <c r="C141" s="13" t="s">
        <v>11</v>
      </c>
      <c r="D141" s="6">
        <v>2568</v>
      </c>
    </row>
    <row r="142" spans="1:4">
      <c r="A142" s="4" t="s">
        <v>2</v>
      </c>
      <c r="B142" s="5">
        <f>20204+5237</f>
        <v>25441</v>
      </c>
      <c r="C142" s="13" t="s">
        <v>12</v>
      </c>
      <c r="D142" s="6">
        <v>2568</v>
      </c>
    </row>
    <row r="143" spans="1:4">
      <c r="A143" s="4" t="s">
        <v>3</v>
      </c>
      <c r="B143" s="5">
        <f>342+490</f>
        <v>832</v>
      </c>
      <c r="C143" s="13" t="s">
        <v>12</v>
      </c>
      <c r="D143" s="6">
        <v>2568</v>
      </c>
    </row>
    <row r="144" spans="1:4">
      <c r="A144" s="4" t="s">
        <v>4</v>
      </c>
      <c r="B144" s="5">
        <f>3479+10827</f>
        <v>14306</v>
      </c>
      <c r="C144" s="13" t="s">
        <v>12</v>
      </c>
      <c r="D144" s="6">
        <v>2568</v>
      </c>
    </row>
    <row r="145" spans="1:4">
      <c r="A145" s="4" t="s">
        <v>5</v>
      </c>
      <c r="B145" s="5">
        <f>11+37</f>
        <v>48</v>
      </c>
      <c r="C145" s="13" t="s">
        <v>12</v>
      </c>
      <c r="D145" s="6">
        <v>2568</v>
      </c>
    </row>
    <row r="146" spans="1:4">
      <c r="A146" s="4" t="s">
        <v>6</v>
      </c>
      <c r="B146" s="5">
        <f>28+398</f>
        <v>426</v>
      </c>
      <c r="C146" s="13" t="s">
        <v>12</v>
      </c>
      <c r="D146" s="6">
        <v>2568</v>
      </c>
    </row>
    <row r="147" spans="1:4">
      <c r="A147" s="4" t="s">
        <v>2</v>
      </c>
      <c r="B147" s="5">
        <f>19356+5255</f>
        <v>24611</v>
      </c>
      <c r="C147" s="13" t="s">
        <v>14</v>
      </c>
      <c r="D147" s="6">
        <v>2568</v>
      </c>
    </row>
    <row r="148" spans="1:4">
      <c r="A148" s="4" t="s">
        <v>3</v>
      </c>
      <c r="B148" s="5">
        <f>340+501</f>
        <v>841</v>
      </c>
      <c r="C148" s="13" t="s">
        <v>14</v>
      </c>
      <c r="D148" s="6">
        <v>2568</v>
      </c>
    </row>
    <row r="149" spans="1:4">
      <c r="A149" s="4" t="s">
        <v>4</v>
      </c>
      <c r="B149" s="5">
        <f>3299+10789</f>
        <v>14088</v>
      </c>
      <c r="C149" s="13" t="s">
        <v>14</v>
      </c>
      <c r="D149" s="6">
        <v>2568</v>
      </c>
    </row>
    <row r="150" spans="1:4">
      <c r="A150" s="4" t="s">
        <v>5</v>
      </c>
      <c r="B150" s="5">
        <f>11+38</f>
        <v>49</v>
      </c>
      <c r="C150" s="13" t="s">
        <v>14</v>
      </c>
      <c r="D150" s="6">
        <v>2568</v>
      </c>
    </row>
    <row r="151" spans="1:4">
      <c r="A151" s="4" t="s">
        <v>6</v>
      </c>
      <c r="B151" s="5">
        <f>28+389</f>
        <v>417</v>
      </c>
      <c r="C151" s="13" t="s">
        <v>14</v>
      </c>
      <c r="D151" s="6">
        <v>2568</v>
      </c>
    </row>
    <row r="152" spans="1:4">
      <c r="A152" s="4" t="s">
        <v>2</v>
      </c>
      <c r="B152" s="5">
        <f>19595+5246</f>
        <v>24841</v>
      </c>
      <c r="C152" s="13" t="s">
        <v>15</v>
      </c>
      <c r="D152" s="6">
        <v>2568</v>
      </c>
    </row>
    <row r="153" spans="1:4">
      <c r="A153" s="4" t="s">
        <v>3</v>
      </c>
      <c r="B153" s="5">
        <f>336+503</f>
        <v>839</v>
      </c>
      <c r="C153" s="13" t="s">
        <v>15</v>
      </c>
      <c r="D153" s="6">
        <v>2568</v>
      </c>
    </row>
    <row r="154" spans="1:4">
      <c r="A154" s="4" t="s">
        <v>4</v>
      </c>
      <c r="B154" s="5">
        <f>3216+10437</f>
        <v>13653</v>
      </c>
      <c r="C154" s="13" t="s">
        <v>15</v>
      </c>
      <c r="D154" s="6">
        <v>2568</v>
      </c>
    </row>
    <row r="155" spans="1:4">
      <c r="A155" s="4" t="s">
        <v>5</v>
      </c>
      <c r="B155" s="5">
        <f>11+48</f>
        <v>59</v>
      </c>
      <c r="C155" s="13" t="s">
        <v>15</v>
      </c>
      <c r="D155" s="6">
        <v>2568</v>
      </c>
    </row>
    <row r="156" spans="1:4">
      <c r="A156" s="4" t="s">
        <v>6</v>
      </c>
      <c r="B156" s="5">
        <f>27+373</f>
        <v>400</v>
      </c>
      <c r="C156" s="13" t="s">
        <v>15</v>
      </c>
      <c r="D156" s="6">
        <v>2568</v>
      </c>
    </row>
    <row r="157" spans="1:4">
      <c r="A157" s="4" t="s">
        <v>2</v>
      </c>
      <c r="B157" s="5">
        <f>19697+5274</f>
        <v>24971</v>
      </c>
      <c r="C157" s="13" t="s">
        <v>16</v>
      </c>
      <c r="D157" s="6">
        <v>2568</v>
      </c>
    </row>
    <row r="158" spans="1:4">
      <c r="A158" s="4" t="s">
        <v>3</v>
      </c>
      <c r="B158" s="5">
        <f>329+521</f>
        <v>850</v>
      </c>
      <c r="C158" s="13" t="s">
        <v>16</v>
      </c>
      <c r="D158" s="6">
        <v>2568</v>
      </c>
    </row>
    <row r="159" spans="1:4">
      <c r="A159" s="4" t="s">
        <v>4</v>
      </c>
      <c r="B159" s="5">
        <f>3201+10151</f>
        <v>13352</v>
      </c>
      <c r="C159" s="13" t="s">
        <v>16</v>
      </c>
      <c r="D159" s="6">
        <v>2568</v>
      </c>
    </row>
    <row r="160" spans="1:4">
      <c r="A160" s="4" t="s">
        <v>5</v>
      </c>
      <c r="B160" s="5">
        <f>11+51</f>
        <v>62</v>
      </c>
      <c r="C160" s="13" t="s">
        <v>16</v>
      </c>
      <c r="D160" s="6">
        <v>2568</v>
      </c>
    </row>
    <row r="161" spans="1:4">
      <c r="A161" s="4" t="s">
        <v>6</v>
      </c>
      <c r="B161" s="5">
        <f>26+352</f>
        <v>378</v>
      </c>
      <c r="C161" s="13" t="s">
        <v>16</v>
      </c>
      <c r="D161" s="6">
        <v>2568</v>
      </c>
    </row>
    <row r="162" spans="1:4">
      <c r="A162" s="4" t="s">
        <v>2</v>
      </c>
      <c r="B162" s="14">
        <f>19695+5353</f>
        <v>25048</v>
      </c>
      <c r="C162" s="13" t="s">
        <v>17</v>
      </c>
      <c r="D162" s="6">
        <v>2568</v>
      </c>
    </row>
    <row r="163" spans="1:4">
      <c r="A163" s="4" t="s">
        <v>3</v>
      </c>
      <c r="B163" s="15">
        <f>328+521</f>
        <v>849</v>
      </c>
      <c r="C163" s="13" t="s">
        <v>17</v>
      </c>
      <c r="D163" s="6">
        <v>2568</v>
      </c>
    </row>
    <row r="164" spans="1:4">
      <c r="A164" s="4" t="s">
        <v>4</v>
      </c>
      <c r="B164" s="15">
        <f>3189+9802</f>
        <v>12991</v>
      </c>
      <c r="C164" s="13" t="s">
        <v>17</v>
      </c>
      <c r="D164" s="6">
        <v>2568</v>
      </c>
    </row>
    <row r="165" spans="1:4">
      <c r="A165" s="4" t="s">
        <v>5</v>
      </c>
      <c r="B165" s="15">
        <f>11+55</f>
        <v>66</v>
      </c>
      <c r="C165" s="13" t="s">
        <v>17</v>
      </c>
      <c r="D165" s="6">
        <v>2568</v>
      </c>
    </row>
    <row r="166" spans="1:4">
      <c r="A166" s="4" t="s">
        <v>6</v>
      </c>
      <c r="B166" s="15">
        <f>27+351</f>
        <v>378</v>
      </c>
      <c r="C166" s="13" t="s">
        <v>17</v>
      </c>
      <c r="D166" s="6">
        <v>2568</v>
      </c>
    </row>
    <row r="167" spans="1:4">
      <c r="A167" s="4" t="s">
        <v>2</v>
      </c>
      <c r="B167" s="14">
        <f>18609+5620</f>
        <v>24229</v>
      </c>
      <c r="C167" s="13" t="s">
        <v>18</v>
      </c>
      <c r="D167" s="6">
        <v>2568</v>
      </c>
    </row>
    <row r="168" spans="1:4">
      <c r="A168" s="4" t="s">
        <v>3</v>
      </c>
      <c r="B168" s="14">
        <f>372+545</f>
        <v>917</v>
      </c>
      <c r="C168" s="13" t="s">
        <v>18</v>
      </c>
      <c r="D168" s="6">
        <v>2568</v>
      </c>
    </row>
    <row r="169" spans="1:4">
      <c r="A169" s="4" t="s">
        <v>4</v>
      </c>
      <c r="B169" s="14">
        <f>3160+9832</f>
        <v>12992</v>
      </c>
      <c r="C169" s="13" t="s">
        <v>18</v>
      </c>
      <c r="D169" s="6">
        <v>2568</v>
      </c>
    </row>
    <row r="170" spans="1:4">
      <c r="A170" s="4" t="s">
        <v>5</v>
      </c>
      <c r="B170" s="14">
        <f>12+62</f>
        <v>74</v>
      </c>
      <c r="C170" s="13" t="s">
        <v>18</v>
      </c>
      <c r="D170" s="6">
        <v>2568</v>
      </c>
    </row>
    <row r="171" spans="1:4">
      <c r="A171" s="4" t="s">
        <v>6</v>
      </c>
      <c r="B171" s="14">
        <f>344+26</f>
        <v>370</v>
      </c>
      <c r="C171" s="13" t="s">
        <v>18</v>
      </c>
      <c r="D171" s="6">
        <v>2568</v>
      </c>
    </row>
    <row r="172" spans="1:4">
      <c r="A172" s="4" t="s">
        <v>2</v>
      </c>
      <c r="B172" s="14">
        <f>19775+5760</f>
        <v>25535</v>
      </c>
      <c r="C172" s="13" t="s">
        <v>19</v>
      </c>
      <c r="D172" s="16">
        <v>2569</v>
      </c>
    </row>
    <row r="173" spans="1:4">
      <c r="A173" s="4" t="s">
        <v>3</v>
      </c>
      <c r="B173" s="14">
        <f>326+587</f>
        <v>913</v>
      </c>
      <c r="C173" s="13" t="s">
        <v>19</v>
      </c>
      <c r="D173" s="16">
        <v>2569</v>
      </c>
    </row>
    <row r="174" spans="1:4">
      <c r="A174" s="4" t="s">
        <v>4</v>
      </c>
      <c r="B174" s="14">
        <f>3040+9930</f>
        <v>12970</v>
      </c>
      <c r="C174" s="13" t="s">
        <v>19</v>
      </c>
      <c r="D174" s="16">
        <v>2569</v>
      </c>
    </row>
    <row r="175" spans="1:4">
      <c r="A175" s="4" t="s">
        <v>5</v>
      </c>
      <c r="B175" s="14">
        <f>11+64</f>
        <v>75</v>
      </c>
      <c r="C175" s="13" t="s">
        <v>19</v>
      </c>
      <c r="D175" s="16">
        <v>2569</v>
      </c>
    </row>
    <row r="176" spans="1:4">
      <c r="A176" s="4" t="s">
        <v>6</v>
      </c>
      <c r="B176" s="14">
        <f>342+26</f>
        <v>368</v>
      </c>
      <c r="C176" s="13" t="s">
        <v>19</v>
      </c>
      <c r="D176" s="16">
        <v>2569</v>
      </c>
    </row>
    <row r="177" spans="1:4">
      <c r="A177" s="4" t="s">
        <v>2</v>
      </c>
      <c r="B177" s="14">
        <f>20120+5860</f>
        <v>25980</v>
      </c>
      <c r="C177" s="13" t="s">
        <v>20</v>
      </c>
      <c r="D177" s="16">
        <v>2569</v>
      </c>
    </row>
    <row r="178" spans="1:4">
      <c r="A178" s="4" t="s">
        <v>3</v>
      </c>
      <c r="B178" s="14">
        <f>311+644</f>
        <v>955</v>
      </c>
      <c r="C178" s="13" t="s">
        <v>20</v>
      </c>
      <c r="D178" s="16">
        <v>2569</v>
      </c>
    </row>
    <row r="179" spans="1:4">
      <c r="A179" s="4" t="s">
        <v>4</v>
      </c>
      <c r="B179" s="14">
        <f>2940+9960</f>
        <v>12900</v>
      </c>
      <c r="C179" s="13" t="s">
        <v>20</v>
      </c>
      <c r="D179" s="16">
        <v>2569</v>
      </c>
    </row>
    <row r="180" spans="1:4">
      <c r="A180" s="4" t="s">
        <v>5</v>
      </c>
      <c r="B180" s="14">
        <f>64+11</f>
        <v>75</v>
      </c>
      <c r="C180" s="13" t="s">
        <v>20</v>
      </c>
      <c r="D180" s="16">
        <v>2569</v>
      </c>
    </row>
    <row r="181" spans="1:4">
      <c r="A181" s="4" t="s">
        <v>6</v>
      </c>
      <c r="B181" s="14">
        <f>28+341</f>
        <v>369</v>
      </c>
      <c r="C181" s="13" t="s">
        <v>20</v>
      </c>
      <c r="D181" s="16">
        <v>2569</v>
      </c>
    </row>
    <row r="182" spans="1:4">
      <c r="A182" s="4" t="s">
        <v>2</v>
      </c>
      <c r="B182" s="14">
        <f>19518+6083</f>
        <v>25601</v>
      </c>
      <c r="C182" s="13" t="s">
        <v>9</v>
      </c>
      <c r="D182" s="16">
        <v>2569</v>
      </c>
    </row>
    <row r="183" spans="1:4">
      <c r="A183" s="4" t="s">
        <v>3</v>
      </c>
      <c r="B183" s="14">
        <f>273+661</f>
        <v>934</v>
      </c>
      <c r="C183" s="13" t="s">
        <v>9</v>
      </c>
      <c r="D183" s="16">
        <v>2569</v>
      </c>
    </row>
    <row r="184" spans="1:4">
      <c r="A184" s="4" t="s">
        <v>4</v>
      </c>
      <c r="B184" s="14">
        <f>2572+10018</f>
        <v>12590</v>
      </c>
      <c r="C184" s="13" t="s">
        <v>9</v>
      </c>
      <c r="D184" s="16">
        <v>2569</v>
      </c>
    </row>
    <row r="185" spans="1:4">
      <c r="A185" s="4" t="s">
        <v>5</v>
      </c>
      <c r="B185" s="14">
        <f>101+8</f>
        <v>109</v>
      </c>
      <c r="C185" s="13" t="s">
        <v>9</v>
      </c>
      <c r="D185" s="16">
        <v>2569</v>
      </c>
    </row>
    <row r="186" spans="1:4">
      <c r="A186" s="4" t="s">
        <v>6</v>
      </c>
      <c r="B186" s="14">
        <f>28+338</f>
        <v>366</v>
      </c>
      <c r="C186" s="13" t="s">
        <v>9</v>
      </c>
      <c r="D186" s="16">
        <v>2569</v>
      </c>
    </row>
    <row r="187" spans="1:4">
      <c r="A187" s="4" t="s">
        <v>2</v>
      </c>
      <c r="B187" s="14">
        <f>19880+6113</f>
        <v>25993</v>
      </c>
      <c r="C187" s="13" t="s">
        <v>21</v>
      </c>
      <c r="D187" s="16">
        <v>2569</v>
      </c>
    </row>
    <row r="188" spans="1:4">
      <c r="A188" s="4" t="s">
        <v>3</v>
      </c>
      <c r="B188" s="14">
        <f>283+646</f>
        <v>929</v>
      </c>
      <c r="C188" s="13" t="s">
        <v>21</v>
      </c>
      <c r="D188" s="16">
        <v>2569</v>
      </c>
    </row>
    <row r="189" spans="1:4">
      <c r="A189" s="4" t="s">
        <v>4</v>
      </c>
      <c r="B189" s="14">
        <f>2498+9477</f>
        <v>11975</v>
      </c>
      <c r="C189" s="13" t="s">
        <v>21</v>
      </c>
      <c r="D189" s="16">
        <v>2569</v>
      </c>
    </row>
    <row r="190" spans="1:4">
      <c r="A190" s="4" t="s">
        <v>5</v>
      </c>
      <c r="B190" s="14">
        <f>3+129</f>
        <v>132</v>
      </c>
      <c r="C190" s="13" t="s">
        <v>21</v>
      </c>
      <c r="D190" s="16">
        <v>2569</v>
      </c>
    </row>
    <row r="191" spans="1:4">
      <c r="A191" s="4" t="s">
        <v>6</v>
      </c>
      <c r="B191" s="14">
        <f>27+337</f>
        <v>364</v>
      </c>
      <c r="C191" s="13" t="s">
        <v>21</v>
      </c>
      <c r="D191" s="16">
        <v>2569</v>
      </c>
    </row>
    <row r="192" spans="1:4">
      <c r="A192" s="4" t="s">
        <v>2</v>
      </c>
      <c r="B192" s="14">
        <f>20103+6185</f>
        <v>26288</v>
      </c>
      <c r="C192" s="13" t="s">
        <v>10</v>
      </c>
      <c r="D192" s="16">
        <v>2569</v>
      </c>
    </row>
    <row r="193" spans="1:4">
      <c r="A193" s="4" t="s">
        <v>3</v>
      </c>
      <c r="B193" s="14">
        <f>282+640</f>
        <v>922</v>
      </c>
      <c r="C193" s="13" t="s">
        <v>10</v>
      </c>
      <c r="D193" s="16">
        <v>2569</v>
      </c>
    </row>
    <row r="194" spans="1:4">
      <c r="A194" s="4" t="s">
        <v>4</v>
      </c>
      <c r="B194" s="14">
        <f>2270+9312</f>
        <v>11582</v>
      </c>
      <c r="C194" s="13" t="s">
        <v>10</v>
      </c>
      <c r="D194" s="16">
        <v>2569</v>
      </c>
    </row>
    <row r="195" spans="1:4">
      <c r="A195" s="4" t="s">
        <v>5</v>
      </c>
      <c r="B195" s="14">
        <f>3+137</f>
        <v>140</v>
      </c>
      <c r="C195" s="13" t="s">
        <v>10</v>
      </c>
      <c r="D195" s="16">
        <v>2569</v>
      </c>
    </row>
    <row r="196" spans="1:4">
      <c r="A196" s="4" t="s">
        <v>6</v>
      </c>
      <c r="B196" s="14">
        <f>27+343</f>
        <v>370</v>
      </c>
      <c r="C196" s="13" t="s">
        <v>10</v>
      </c>
      <c r="D196" s="16">
        <v>2569</v>
      </c>
    </row>
    <row r="197" spans="1:4">
      <c r="A197" s="4" t="s">
        <v>2</v>
      </c>
      <c r="B197" s="14">
        <f>20236+6247</f>
        <v>26483</v>
      </c>
      <c r="C197" s="4" t="s">
        <v>11</v>
      </c>
      <c r="D197" s="16">
        <v>2569</v>
      </c>
    </row>
    <row r="198" spans="1:4">
      <c r="A198" s="4" t="s">
        <v>3</v>
      </c>
      <c r="B198" s="15">
        <f>649+277</f>
        <v>926</v>
      </c>
      <c r="C198" s="4" t="s">
        <v>11</v>
      </c>
      <c r="D198" s="16">
        <v>2569</v>
      </c>
    </row>
    <row r="199" spans="1:4">
      <c r="A199" s="4" t="s">
        <v>4</v>
      </c>
      <c r="B199" s="18">
        <f>2128+9310</f>
        <v>11438</v>
      </c>
      <c r="C199" s="4" t="s">
        <v>11</v>
      </c>
      <c r="D199" s="16">
        <v>2569</v>
      </c>
    </row>
    <row r="200" spans="1:4">
      <c r="A200" s="4" t="s">
        <v>5</v>
      </c>
      <c r="B200" s="15">
        <f>3+142</f>
        <v>145</v>
      </c>
      <c r="C200" s="4" t="s">
        <v>11</v>
      </c>
      <c r="D200" s="16">
        <v>2569</v>
      </c>
    </row>
    <row r="201" spans="1:4">
      <c r="A201" s="4" t="s">
        <v>6</v>
      </c>
      <c r="B201" s="15">
        <f>350+27</f>
        <v>377</v>
      </c>
      <c r="C201" s="4" t="s">
        <v>11</v>
      </c>
      <c r="D201" s="16">
        <v>2569</v>
      </c>
    </row>
    <row r="202" spans="1:4">
      <c r="A202" s="4" t="s">
        <v>2</v>
      </c>
      <c r="B202" s="14">
        <f>20394+6281</f>
        <v>26675</v>
      </c>
      <c r="C202" s="4" t="s">
        <v>12</v>
      </c>
      <c r="D202" s="16">
        <v>2569</v>
      </c>
    </row>
    <row r="203" spans="1:4">
      <c r="A203" s="4" t="s">
        <v>3</v>
      </c>
      <c r="B203" s="15">
        <f>272+638</f>
        <v>910</v>
      </c>
      <c r="C203" s="4" t="s">
        <v>12</v>
      </c>
      <c r="D203" s="16">
        <v>2569</v>
      </c>
    </row>
    <row r="204" spans="1:4">
      <c r="A204" s="4" t="s">
        <v>4</v>
      </c>
      <c r="B204" s="15">
        <f>2081+9310</f>
        <v>11391</v>
      </c>
      <c r="C204" s="4" t="s">
        <v>12</v>
      </c>
      <c r="D204" s="16">
        <v>2569</v>
      </c>
    </row>
    <row r="205" spans="1:4">
      <c r="A205" s="4" t="s">
        <v>5</v>
      </c>
      <c r="B205" s="15">
        <f>149+3</f>
        <v>152</v>
      </c>
      <c r="C205" s="4" t="s">
        <v>12</v>
      </c>
      <c r="D205" s="16">
        <v>2569</v>
      </c>
    </row>
    <row r="206" spans="1:4">
      <c r="A206" s="4" t="s">
        <v>6</v>
      </c>
      <c r="B206" s="15">
        <f>27+350</f>
        <v>377</v>
      </c>
      <c r="C206" s="4" t="s">
        <v>12</v>
      </c>
      <c r="D206" s="16">
        <v>2569</v>
      </c>
    </row>
    <row r="207" spans="1:4">
      <c r="A207" s="19" t="s">
        <v>2</v>
      </c>
      <c r="B207" s="20">
        <f>20497+6335</f>
        <v>26832</v>
      </c>
      <c r="C207" s="19" t="s">
        <v>14</v>
      </c>
      <c r="D207" s="21">
        <v>2569</v>
      </c>
    </row>
    <row r="208" spans="1:4">
      <c r="A208" s="19" t="s">
        <v>3</v>
      </c>
      <c r="B208" s="20">
        <f>272+648</f>
        <v>920</v>
      </c>
      <c r="C208" s="19" t="s">
        <v>14</v>
      </c>
      <c r="D208" s="21">
        <v>2569</v>
      </c>
    </row>
    <row r="209" spans="1:4">
      <c r="A209" s="19" t="s">
        <v>4</v>
      </c>
      <c r="B209" s="20">
        <f>2027+9373</f>
        <v>11400</v>
      </c>
      <c r="C209" s="19" t="s">
        <v>14</v>
      </c>
      <c r="D209" s="21">
        <v>2569</v>
      </c>
    </row>
    <row r="210" spans="1:4">
      <c r="A210" s="19" t="s">
        <v>5</v>
      </c>
      <c r="B210" s="20">
        <f>154+3</f>
        <v>157</v>
      </c>
      <c r="C210" s="19" t="s">
        <v>14</v>
      </c>
      <c r="D210" s="21">
        <v>2569</v>
      </c>
    </row>
    <row r="211" spans="1:4">
      <c r="A211" s="19" t="s">
        <v>6</v>
      </c>
      <c r="B211" s="20">
        <f>27+359</f>
        <v>386</v>
      </c>
      <c r="C211" s="19" t="s">
        <v>14</v>
      </c>
      <c r="D211" s="21">
        <v>2569</v>
      </c>
    </row>
    <row r="212" spans="1:4">
      <c r="B212" s="17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User</cp:lastModifiedBy>
  <dcterms:created xsi:type="dcterms:W3CDTF">2023-10-04T07:38:49Z</dcterms:created>
  <dcterms:modified xsi:type="dcterms:W3CDTF">2026-09-02T03:11:46Z</dcterms:modified>
</cp:coreProperties>
</file>